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Usuarios\Cirilo.mercado\My Documents\Financiero\"/>
    </mc:Choice>
  </mc:AlternateContent>
  <bookViews>
    <workbookView xWindow="0" yWindow="0" windowWidth="20490" windowHeight="6120" tabRatio="599"/>
  </bookViews>
  <sheets>
    <sheet name="Presupuesto 2025" sheetId="6" r:id="rId1"/>
  </sheets>
  <definedNames>
    <definedName name="_xlnm._FilterDatabase" localSheetId="0" hidden="1">'Presupuesto 2025'!$B$2:$D$292</definedName>
    <definedName name="_xlnm.Print_Area" localSheetId="0">'Presupuesto 2025'!$A$1:$D$302</definedName>
    <definedName name="_xlnm.Print_Titles" localSheetId="0">'Presupuesto 2025'!$2:$2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5" i="6" l="1"/>
  <c r="D88" i="6" l="1"/>
  <c r="D273" i="6" l="1"/>
  <c r="D214" i="6"/>
  <c r="D211" i="6"/>
  <c r="D210" i="6" l="1"/>
  <c r="D206" i="6"/>
  <c r="D204" i="6"/>
  <c r="D202" i="6"/>
  <c r="D201" i="6" l="1"/>
  <c r="D200" i="6" s="1"/>
  <c r="D199" i="6" s="1"/>
  <c r="D15" i="6" l="1"/>
  <c r="D73" i="6"/>
  <c r="D77" i="6" l="1"/>
  <c r="D173" i="6" l="1"/>
  <c r="D160" i="6"/>
  <c r="D30" i="6"/>
  <c r="D27" i="6"/>
  <c r="D244" i="6" l="1"/>
  <c r="D242" i="6" s="1"/>
  <c r="D241" i="6" s="1"/>
  <c r="D246" i="6"/>
  <c r="D251" i="6"/>
  <c r="D250" i="6" s="1"/>
  <c r="D270" i="6"/>
  <c r="D240" i="6" l="1"/>
  <c r="D22" i="6"/>
  <c r="D21" i="6" s="1"/>
  <c r="D107" i="6"/>
  <c r="D105" i="6"/>
  <c r="D239" i="6" l="1"/>
  <c r="D255" i="6"/>
  <c r="D104" i="6"/>
  <c r="D60" i="6"/>
  <c r="D96" i="6"/>
  <c r="D157" i="6" l="1"/>
  <c r="D144" i="6"/>
  <c r="D286" i="6"/>
  <c r="D284" i="6"/>
  <c r="D282" i="6"/>
  <c r="D281" i="6" l="1"/>
  <c r="D280" i="6" s="1"/>
  <c r="D279" i="6" s="1"/>
  <c r="D278" i="6" s="1"/>
  <c r="D290" i="6" l="1"/>
  <c r="D275" i="6"/>
  <c r="D272" i="6" s="1"/>
  <c r="D269" i="6"/>
  <c r="D265" i="6"/>
  <c r="D263" i="6"/>
  <c r="D261" i="6"/>
  <c r="D260" i="6" s="1"/>
  <c r="D233" i="6"/>
  <c r="D232" i="6" s="1"/>
  <c r="D228" i="6"/>
  <c r="D226" i="6"/>
  <c r="D224" i="6"/>
  <c r="D193" i="6"/>
  <c r="D190" i="6"/>
  <c r="D187" i="6"/>
  <c r="D184" i="6"/>
  <c r="D179" i="6"/>
  <c r="D172" i="6"/>
  <c r="D5" i="6" s="1"/>
  <c r="D4" i="6" s="1"/>
  <c r="D153" i="6"/>
  <c r="D150" i="6"/>
  <c r="D147" i="6"/>
  <c r="D140" i="6"/>
  <c r="D136" i="6"/>
  <c r="D130" i="6"/>
  <c r="D128" i="6"/>
  <c r="D122" i="6"/>
  <c r="D117" i="6"/>
  <c r="D113" i="6"/>
  <c r="D102" i="6"/>
  <c r="D64" i="6"/>
  <c r="D57" i="6"/>
  <c r="D54" i="6"/>
  <c r="D45" i="6"/>
  <c r="D39" i="6"/>
  <c r="D35" i="6"/>
  <c r="D33" i="6" s="1"/>
  <c r="D19" i="6"/>
  <c r="D17" i="6"/>
  <c r="D13" i="6"/>
  <c r="D10" i="6"/>
  <c r="D259" i="6" l="1"/>
  <c r="D277" i="6" s="1"/>
  <c r="D44" i="6"/>
  <c r="D178" i="6"/>
  <c r="D111" i="6"/>
  <c r="D152" i="6"/>
  <c r="D26" i="6"/>
  <c r="D135" i="6"/>
  <c r="D223" i="6"/>
  <c r="D222" i="6" s="1"/>
  <c r="D221" i="6" s="1"/>
  <c r="D238" i="6"/>
  <c r="D220" i="6" l="1"/>
  <c r="D236" i="6" s="1"/>
  <c r="D258" i="6"/>
  <c r="D257" i="6" s="1"/>
  <c r="D110" i="6"/>
  <c r="D8" i="6" l="1"/>
  <c r="D7" i="6" l="1"/>
  <c r="D6" i="6" s="1"/>
  <c r="D3" i="6" l="1"/>
  <c r="D218" i="6"/>
  <c r="D292" i="6" l="1"/>
</calcChain>
</file>

<file path=xl/sharedStrings.xml><?xml version="1.0" encoding="utf-8"?>
<sst xmlns="http://schemas.openxmlformats.org/spreadsheetml/2006/main" count="481" uniqueCount="367">
  <si>
    <t>CUENTA No.</t>
  </si>
  <si>
    <t>DESCRIPCIÓN DE CUENTAS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</si>
  <si>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</si>
  <si>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</si>
  <si>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</si>
  <si>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</si>
  <si>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</si>
  <si>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</si>
  <si>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</si>
  <si>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</si>
  <si>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</si>
  <si>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</si>
  <si>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</si>
  <si>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</si>
  <si>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</si>
  <si>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</si>
  <si>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</si>
  <si>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</si>
  <si>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</si>
  <si>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</si>
  <si>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</si>
  <si>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</si>
  <si>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</si>
  <si>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</si>
  <si>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</si>
  <si>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</si>
  <si>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</si>
  <si>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</si>
  <si>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</si>
  <si>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</si>
  <si>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</si>
  <si>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</si>
  <si>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</si>
  <si>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</si>
  <si>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</si>
  <si>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</si>
  <si>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</si>
  <si>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</si>
  <si>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</si>
  <si>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</si>
  <si>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</si>
  <si>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</si>
  <si>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</si>
  <si>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</si>
  <si>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</si>
  <si>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</si>
  <si>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</si>
  <si>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</si>
  <si>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</si>
  <si>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</si>
  <si>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</si>
  <si>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</si>
  <si>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</si>
  <si>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</si>
  <si>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</si>
  <si>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</si>
  <si>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</si>
  <si>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</si>
  <si>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</si>
  <si>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</si>
  <si>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</si>
  <si>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</si>
  <si>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</si>
  <si>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</si>
  <si>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</si>
  <si>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</si>
  <si>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</si>
  <si>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</si>
  <si>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</si>
  <si>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</si>
  <si>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</si>
  <si>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</si>
  <si>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</si>
  <si>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</si>
  <si>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</si>
  <si>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</si>
  <si>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</si>
  <si>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</si>
  <si>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</si>
  <si>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</si>
  <si>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</si>
  <si>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</si>
  <si>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</si>
  <si>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</si>
  <si>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</si>
  <si>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</si>
  <si>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</si>
  <si>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</si>
  <si>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</si>
  <si>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</si>
  <si>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</si>
  <si>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</si>
  <si>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</si>
  <si>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</si>
  <si>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</si>
  <si>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</si>
  <si>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</si>
  <si>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</si>
  <si>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</si>
  <si>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</si>
  <si>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</si>
  <si>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</si>
  <si>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</si>
  <si>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</si>
  <si>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</si>
  <si>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</si>
  <si>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</si>
  <si>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</si>
  <si>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</si>
  <si>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</si>
  <si>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</si>
  <si>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</si>
  <si>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</si>
  <si>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</si>
  <si>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</si>
  <si>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</si>
  <si>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</si>
  <si>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</si>
  <si>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</si>
  <si>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</si>
  <si>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</si>
  <si>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</si>
  <si>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</si>
  <si>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</si>
  <si>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</si>
  <si>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</si>
  <si>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</si>
  <si>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</si>
  <si>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</si>
  <si>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</si>
  <si>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</si>
  <si>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</si>
  <si>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</si>
  <si>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</si>
  <si>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</si>
  <si>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</si>
  <si>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</si>
  <si>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</si>
  <si>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</si>
  <si>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</si>
  <si>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</si>
  <si>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</si>
  <si>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</si>
  <si>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</si>
  <si>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</si>
  <si>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</si>
  <si>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</si>
  <si>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</si>
  <si>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</si>
  <si>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</si>
  <si>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</si>
  <si>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</si>
  <si>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</si>
  <si>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</si>
  <si>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</si>
  <si>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</si>
  <si>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</si>
  <si>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</si>
  <si>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</si>
  <si>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</si>
  <si>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</si>
  <si>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</si>
  <si>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</si>
  <si>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</si>
  <si>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</si>
  <si>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</si>
  <si>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</si>
  <si>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</si>
  <si>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</si>
  <si>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</si>
  <si>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</si>
  <si>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</si>
  <si>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</si>
  <si>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</si>
  <si>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</si>
  <si>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</si>
  <si>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</si>
  <si>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</si>
  <si>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</si>
  <si>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</si>
  <si>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</si>
  <si>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</si>
  <si>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</si>
  <si>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</si>
  <si>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</si>
  <si>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</si>
  <si>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</si>
  <si>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2.1.4.2.04</t>
  </si>
  <si>
    <t>2.2.5.3.02</t>
  </si>
  <si>
    <t>2.2.5.3.04</t>
  </si>
  <si>
    <t>Sueldos fijos</t>
  </si>
  <si>
    <t>Prestación laboral por desvinculación</t>
  </si>
  <si>
    <t>Pago por horas extraordinarias</t>
  </si>
  <si>
    <t>Compensación servicios de seguridad</t>
  </si>
  <si>
    <t>Dietas en el país</t>
  </si>
  <si>
    <t>Gastos de representación en el país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</si>
  <si>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</si>
  <si>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</si>
  <si>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</si>
  <si>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</si>
  <si>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</si>
  <si>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</si>
  <si>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</si>
  <si>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</si>
  <si>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</si>
  <si>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</si>
  <si>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</si>
  <si>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dentro del país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</si>
  <si>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</si>
  <si>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</si>
  <si>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</si>
  <si>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</si>
  <si>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Seguros de bienes muebles</t>
  </si>
  <si>
    <t>Seguros de personas</t>
  </si>
  <si>
    <t>Reparaciones y mantenimientos menores en edificaciones.</t>
  </si>
  <si>
    <t>Mantenimiento y reparación de mobiliarios y equipos de oficina.</t>
  </si>
  <si>
    <t>Mantenimiento y reparación de equipos de transporte, Tracción y Elevación.</t>
  </si>
  <si>
    <t>Mantenimiento y reparación de maquinarias y equipos.</t>
  </si>
  <si>
    <t>Comisiones y gastos bancarios</t>
  </si>
  <si>
    <t>Limpieza e higiene</t>
  </si>
  <si>
    <t>Eventos generales</t>
  </si>
  <si>
    <t>Servicios jurídicos</t>
  </si>
  <si>
    <t>Servicios de capacitación</t>
  </si>
  <si>
    <t>Servicios de informática y sistemas computarizados</t>
  </si>
  <si>
    <t>Otros servicios técnicos profesionales</t>
  </si>
  <si>
    <t>OTRAS CONTRATACIONES DE SERVICIOS</t>
  </si>
  <si>
    <t>Servicios de catering</t>
  </si>
  <si>
    <t>Alimentos y bebidas para personas</t>
  </si>
  <si>
    <t xml:space="preserve">Productos agrícolas </t>
  </si>
  <si>
    <t>Productos forestales</t>
  </si>
  <si>
    <t>Madera, corcho y sus manufacturas</t>
  </si>
  <si>
    <t>Hilados, fibras, telas y útiles de costura</t>
  </si>
  <si>
    <t>Acabados textiles</t>
  </si>
  <si>
    <t>Prendas y accesorios de vestir</t>
  </si>
  <si>
    <t>PAPEL,CARTON E IMPRESOS</t>
  </si>
  <si>
    <t>Papel de escritorio</t>
  </si>
  <si>
    <t>Papel y cartón</t>
  </si>
  <si>
    <t>Productos de artes gráficas</t>
  </si>
  <si>
    <t>Libros, revistas y periódicos</t>
  </si>
  <si>
    <t>Textos de enseñanza</t>
  </si>
  <si>
    <t>Productos medicinales para uso humano</t>
  </si>
  <si>
    <t>Cueros y pieles</t>
  </si>
  <si>
    <t>Llantas y neumáticos</t>
  </si>
  <si>
    <t>Artículos de caucho</t>
  </si>
  <si>
    <t>Productos de cemento</t>
  </si>
  <si>
    <t>Productos de yeso</t>
  </si>
  <si>
    <t>Productos de arcilla y derivados</t>
  </si>
  <si>
    <t>Productos de vidrio</t>
  </si>
  <si>
    <t>Productos de loza</t>
  </si>
  <si>
    <t>Productos de porcelana</t>
  </si>
  <si>
    <t>Herramientas menores</t>
  </si>
  <si>
    <t>Piedra, archilla y arena</t>
  </si>
  <si>
    <t>Otros minerales</t>
  </si>
  <si>
    <t>Otros productos no metálicos</t>
  </si>
  <si>
    <t>Insecticidas, fumigantes y otros</t>
  </si>
  <si>
    <t>PRODUCTOS Y ÚTILES VARIOS</t>
  </si>
  <si>
    <t>Útiles y materiales de limpieza e higiene</t>
  </si>
  <si>
    <t>Útiles y materiales de escritorio, oficina e informática</t>
  </si>
  <si>
    <t>Útiles menores médico quirúrgicos o de laboratorio</t>
  </si>
  <si>
    <t>Útiles destinados a actividades deportivas, culturales y recreativas</t>
  </si>
  <si>
    <t>Útiles de cocina y comedor</t>
  </si>
  <si>
    <t>Productos eléctricos y afines</t>
  </si>
  <si>
    <t>Becas nacionales</t>
  </si>
  <si>
    <t xml:space="preserve">Muebles, equipos de oficina y estantería </t>
  </si>
  <si>
    <t>Equipos de tecnología de la información y comunicación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</si>
  <si>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</si>
  <si>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</si>
  <si>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</si>
  <si>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</si>
  <si>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</si>
  <si>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</si>
  <si>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</si>
  <si>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</si>
  <si>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</si>
  <si>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</si>
  <si>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</si>
  <si>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Transferencias corrientes programadas a asociaciones sin fines de lucro</t>
  </si>
  <si>
    <t>2.1.1.4.01</t>
  </si>
  <si>
    <t>2.1.1.6.01</t>
  </si>
  <si>
    <t xml:space="preserve"> Encargada Dpto.Presupuesto </t>
  </si>
  <si>
    <t>TRANSFERENCIAS CORRIENTES A ASOCIACIONES SIN FINES DE LUCRO</t>
  </si>
  <si>
    <t xml:space="preserve">       Deysis Matos</t>
  </si>
  <si>
    <t xml:space="preserve">       Realizado por:</t>
  </si>
  <si>
    <t>05</t>
  </si>
  <si>
    <t>SERVICIOS DE CAMBIO DE NOMBRES</t>
  </si>
  <si>
    <t>2.2.4.2.01</t>
  </si>
  <si>
    <t>Fletes</t>
  </si>
  <si>
    <t>2.2.5.5.01</t>
  </si>
  <si>
    <t>Alquiler de Tierra</t>
  </si>
  <si>
    <t>2.2.5.8.01</t>
  </si>
  <si>
    <t>2.2.8.6.04</t>
  </si>
  <si>
    <t>Actuaciones Artisticas</t>
  </si>
  <si>
    <t>2.2.8.7.01</t>
  </si>
  <si>
    <t>2.3.6.3.06</t>
  </si>
  <si>
    <t>Productos Metalicos</t>
  </si>
  <si>
    <t>2.3.7.2.06</t>
  </si>
  <si>
    <t>Pinturas, lacas, barnices, diluyentes y absorventes para pinturas</t>
  </si>
  <si>
    <t>2.3.9.8.01</t>
  </si>
  <si>
    <t>2.3.9.8.02</t>
  </si>
  <si>
    <t>Respuestos</t>
  </si>
  <si>
    <t>Accesorios</t>
  </si>
  <si>
    <t>2.4.2.2.02</t>
  </si>
  <si>
    <t>2.2.5.3.03</t>
  </si>
  <si>
    <t>Alquiler de equipo de comunicación</t>
  </si>
  <si>
    <t>Alquiler de equipo de oficina y muebles</t>
  </si>
  <si>
    <t>2.2.5.4.01</t>
  </si>
  <si>
    <t>Otros Alquileres y arrendamientos por derecho de usos</t>
  </si>
  <si>
    <t>Alquileres de equipo de transporte, traccion y elevacion</t>
  </si>
  <si>
    <t>2.2.7.2.05</t>
  </si>
  <si>
    <t>Mantenimiento y reparación de equipos de comunicación y audiovisuales</t>
  </si>
  <si>
    <t>OBRAS EN EDIFICACIONES</t>
  </si>
  <si>
    <t>2.7.1.2.01</t>
  </si>
  <si>
    <t>Obras para edificacion no residencial</t>
  </si>
  <si>
    <t>Servicios de Alimentación</t>
  </si>
  <si>
    <t>2.2.9.2.01</t>
  </si>
  <si>
    <t>2.4.1.6.01</t>
  </si>
  <si>
    <t>TOTAL SERVICIOS DE CAMBIO DE NOMBRES</t>
  </si>
  <si>
    <t xml:space="preserve">Servicios de capacitación </t>
  </si>
  <si>
    <t>Otras contrataciones de servicios</t>
  </si>
  <si>
    <t>2.2.9.1.01</t>
  </si>
  <si>
    <t>Servicios de alimentación</t>
  </si>
  <si>
    <t> Otras transferencias corrientes a instituciones descentralizadas y autónomas no financieras</t>
  </si>
  <si>
    <t>2.7.1.5.01</t>
  </si>
  <si>
    <t>Supervisión e inspección de obras en edificaciones</t>
  </si>
  <si>
    <t>2.1.2.2.08</t>
  </si>
  <si>
    <t>Compensaciones especiales</t>
  </si>
  <si>
    <t xml:space="preserve">    Aprobado por:</t>
  </si>
  <si>
    <t>Alexi Martinez Olivo</t>
  </si>
  <si>
    <t xml:space="preserve"> Director Financiero</t>
  </si>
  <si>
    <t>Transferencias corrientes a Organismos Internacionales</t>
  </si>
  <si>
    <t>2.1.3.1.02</t>
  </si>
  <si>
    <t>Dietas en el exterior</t>
  </si>
  <si>
    <t>2.1.3.2.02</t>
  </si>
  <si>
    <t>Gastos de representación en el exterior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</si>
  <si>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</si>
  <si>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</si>
  <si>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</si>
  <si>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</si>
  <si>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2.2.7.2.08</t>
  </si>
  <si>
    <t>Servicios de mantenimiento, reparación, desmonte e instalación de maquinarias y equipos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</si>
  <si>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</si>
  <si>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</si>
  <si>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</si>
  <si>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</si>
  <si>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</si>
  <si>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</si>
  <si>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2.4.1.6.05</t>
  </si>
  <si>
    <t>Transferencias corrientes ocasionales a asociaciones sin fines de lucro</t>
  </si>
  <si>
    <t>2.2.7.2.99</t>
  </si>
  <si>
    <t>Otros servicios de mantenimiento y reparación de maquinaria y equipos, no identificados en los conceptos anteriores.</t>
  </si>
  <si>
    <t>PRESUPUESTO 
2025</t>
  </si>
  <si>
    <t>2.2.7.2.02</t>
  </si>
  <si>
    <t>Mantenimiento y reparación de equipos de tecnología e información</t>
  </si>
  <si>
    <t>2.2.8.5.01</t>
  </si>
  <si>
    <t xml:space="preserve">Fumigacion </t>
  </si>
  <si>
    <t>2.2.8.5.02</t>
  </si>
  <si>
    <t>Lavanderia</t>
  </si>
  <si>
    <t>2.2.6.9.01</t>
  </si>
  <si>
    <t>Otros seguros</t>
  </si>
  <si>
    <t xml:space="preserve">Otras gratificaciones </t>
  </si>
  <si>
    <t>0002</t>
  </si>
  <si>
    <t>FOMENTO A LA IGUALDAD DE GENERO</t>
  </si>
  <si>
    <t>Bonificaciones (Bono Navideño)</t>
  </si>
  <si>
    <t>2.2.8.2.02</t>
  </si>
  <si>
    <t>Gastos por cancelación de certificados de inversión</t>
  </si>
  <si>
    <t>ADMINISTRACIÓN SUPERIOR</t>
  </si>
  <si>
    <t>ADMINISTRACIÓN DE JUSTICIA Y DERECHO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</si>
</sst>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2" borderId="3" xfId="0" applyFont="1" applyFill="1" applyBorder="1" applyAlignment="1">
      <alignment horizontal="center"/>
    </xf>
    <xf numFmtId="49" fontId="2" fillId="4" borderId="4" xfId="2" applyNumberFormat="1" applyFont="1" applyFill="1" applyBorder="1" applyAlignment="1">
      <alignment horizontal="center"/>
    </xf>
    <xf numFmtId="0" fontId="2" fillId="5" borderId="4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49" fontId="2" fillId="2" borderId="4" xfId="2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49" fontId="2" fillId="7" borderId="4" xfId="2" applyNumberFormat="1" applyFont="1" applyFill="1" applyBorder="1" applyAlignment="1">
      <alignment horizontal="center"/>
    </xf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2" fillId="3" borderId="5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Alignment="1"/>
    <xf numFmtId="49" fontId="2" fillId="4" borderId="4" xfId="2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/>
    </xf>
    <xf numFmtId="49" fontId="2" fillId="2" borderId="4" xfId="2" applyNumberFormat="1" applyFont="1" applyFill="1" applyBorder="1" applyAlignment="1">
      <alignment horizontal="center" vertical="center"/>
    </xf>
    <xf numFmtId="43" fontId="4" fillId="0" borderId="0" xfId="1" applyFont="1"/>
    <xf numFmtId="43" fontId="5" fillId="0" borderId="0" xfId="1" applyFont="1"/>
    <xf numFmtId="39" fontId="4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43" fontId="4" fillId="0" borderId="0" xfId="0" applyNumberFormat="1" applyFont="1"/>
    <xf numFmtId="39" fontId="5" fillId="0" borderId="0" xfId="0" applyNumberFormat="1" applyFont="1"/>
    <xf numFmtId="0" fontId="4" fillId="0" borderId="0" xfId="0" applyFont="1" applyAlignment="1"/>
    <xf numFmtId="0" fontId="6" fillId="0" borderId="0" xfId="0" applyFont="1" applyAlignment="1">
      <alignment vertical="center"/>
    </xf>
    <xf numFmtId="0" fontId="2" fillId="3" borderId="6" xfId="2" applyFont="1" applyFill="1" applyBorder="1" applyAlignment="1">
      <alignment horizontal="center" vertical="center"/>
    </xf>
    <xf numFmtId="43" fontId="5" fillId="0" borderId="0" xfId="1" applyFont="1" applyFill="1"/>
    <xf numFmtId="43" fontId="4" fillId="0" borderId="0" xfId="1" applyFont="1" applyAlignment="1"/>
    <xf numFmtId="0" fontId="5" fillId="0" borderId="0" xfId="0" applyFont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43" fontId="5" fillId="0" borderId="0" xfId="0" applyNumberFormat="1" applyFont="1" applyAlignment="1">
      <alignment horizontal="left"/>
    </xf>
    <xf numFmtId="43" fontId="7" fillId="0" borderId="0" xfId="1" applyFont="1" applyFill="1"/>
    <xf numFmtId="0" fontId="5" fillId="2" borderId="7" xfId="0" applyFont="1" applyFill="1" applyBorder="1" applyAlignment="1">
      <alignment horizontal="center" wrapText="1"/>
    </xf>
    <xf numFmtId="39" fontId="5" fillId="3" borderId="8" xfId="1" applyNumberFormat="1" applyFont="1" applyFill="1" applyBorder="1" applyAlignment="1">
      <alignment vertical="center"/>
    </xf>
    <xf numFmtId="39" fontId="5" fillId="4" borderId="9" xfId="1" applyNumberFormat="1" applyFont="1" applyFill="1" applyBorder="1" applyAlignment="1">
      <alignment vertical="center"/>
    </xf>
    <xf numFmtId="39" fontId="5" fillId="5" borderId="9" xfId="1" applyNumberFormat="1" applyFont="1" applyFill="1" applyBorder="1" applyAlignment="1"/>
    <xf numFmtId="39" fontId="5" fillId="2" borderId="9" xfId="1" applyNumberFormat="1" applyFont="1" applyFill="1" applyBorder="1" applyAlignment="1"/>
    <xf numFmtId="39" fontId="5" fillId="0" borderId="9" xfId="1" applyNumberFormat="1" applyFont="1" applyFill="1" applyBorder="1" applyAlignment="1"/>
    <xf numFmtId="39" fontId="4" fillId="0" borderId="9" xfId="1" applyNumberFormat="1" applyFont="1" applyFill="1" applyBorder="1" applyAlignment="1"/>
    <xf numFmtId="39" fontId="4" fillId="0" borderId="9" xfId="1" applyNumberFormat="1" applyFont="1" applyFill="1" applyBorder="1" applyAlignment="1">
      <alignment wrapText="1"/>
    </xf>
    <xf numFmtId="39" fontId="3" fillId="0" borderId="9" xfId="1" applyNumberFormat="1" applyFont="1" applyFill="1" applyBorder="1" applyAlignment="1"/>
    <xf numFmtId="39" fontId="4" fillId="0" borderId="9" xfId="1" applyNumberFormat="1" applyFont="1" applyFill="1" applyBorder="1" applyAlignment="1">
      <alignment horizontal="right"/>
    </xf>
    <xf numFmtId="39" fontId="5" fillId="0" borderId="9" xfId="1" applyNumberFormat="1" applyFont="1" applyBorder="1" applyAlignment="1"/>
    <xf numFmtId="39" fontId="5" fillId="2" borderId="9" xfId="1" applyNumberFormat="1" applyFont="1" applyFill="1" applyBorder="1" applyAlignment="1">
      <alignment wrapText="1"/>
    </xf>
    <xf numFmtId="39" fontId="5" fillId="2" borderId="9" xfId="1" applyNumberFormat="1" applyFont="1" applyFill="1" applyBorder="1" applyAlignment="1">
      <alignment vertical="center"/>
    </xf>
    <xf numFmtId="39" fontId="5" fillId="6" borderId="9" xfId="1" applyNumberFormat="1" applyFont="1" applyFill="1" applyBorder="1" applyAlignment="1"/>
    <xf numFmtId="39" fontId="5" fillId="6" borderId="9" xfId="1" applyNumberFormat="1" applyFont="1" applyFill="1" applyBorder="1" applyAlignment="1">
      <alignment vertical="center"/>
    </xf>
    <xf numFmtId="39" fontId="5" fillId="4" borderId="9" xfId="1" applyNumberFormat="1" applyFont="1" applyFill="1" applyBorder="1" applyAlignment="1"/>
    <xf numFmtId="39" fontId="5" fillId="7" borderId="9" xfId="1" applyNumberFormat="1" applyFont="1" applyFill="1" applyBorder="1" applyAlignment="1"/>
    <xf numFmtId="39" fontId="2" fillId="2" borderId="9" xfId="1" applyNumberFormat="1" applyFont="1" applyFill="1" applyBorder="1" applyAlignment="1"/>
    <xf numFmtId="39" fontId="4" fillId="3" borderId="9" xfId="1" applyNumberFormat="1" applyFont="1" applyFill="1" applyBorder="1" applyAlignment="1"/>
    <xf numFmtId="39" fontId="5" fillId="3" borderId="10" xfId="1" applyNumberFormat="1" applyFont="1" applyFill="1" applyBorder="1" applyAlignment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8" xfId="2" applyFont="1" applyFill="1" applyBorder="1" applyAlignment="1">
      <alignment horizontal="left" vertical="center"/>
    </xf>
    <xf numFmtId="0" fontId="2" fillId="4" borderId="9" xfId="2" applyFont="1" applyFill="1" applyBorder="1" applyAlignment="1">
      <alignment vertical="center"/>
    </xf>
    <xf numFmtId="0" fontId="2" fillId="5" borderId="9" xfId="2" applyFont="1" applyFill="1" applyBorder="1" applyAlignment="1">
      <alignment horizontal="left"/>
    </xf>
    <xf numFmtId="0" fontId="2" fillId="2" borderId="9" xfId="2" applyFont="1" applyFill="1" applyBorder="1" applyAlignment="1">
      <alignment horizontal="left"/>
    </xf>
    <xf numFmtId="39" fontId="2" fillId="0" borderId="9" xfId="2" applyNumberFormat="1" applyFont="1" applyFill="1" applyBorder="1" applyAlignment="1">
      <alignment horizontal="left"/>
    </xf>
    <xf numFmtId="39" fontId="3" fillId="0" borderId="9" xfId="2" applyNumberFormat="1" applyFont="1" applyFill="1" applyBorder="1" applyAlignment="1">
      <alignment horizontal="left"/>
    </xf>
    <xf numFmtId="39" fontId="2" fillId="0" borderId="9" xfId="2" applyNumberFormat="1" applyFont="1" applyFill="1" applyBorder="1" applyAlignment="1">
      <alignment horizontal="left" wrapText="1"/>
    </xf>
    <xf numFmtId="39" fontId="3" fillId="0" borderId="9" xfId="2" applyNumberFormat="1" applyFont="1" applyFill="1" applyBorder="1" applyAlignment="1">
      <alignment horizontal="left" vertical="center"/>
    </xf>
    <xf numFmtId="39" fontId="3" fillId="0" borderId="9" xfId="2" applyNumberFormat="1" applyFont="1" applyFill="1" applyBorder="1" applyAlignment="1">
      <alignment horizontal="left" wrapText="1"/>
    </xf>
    <xf numFmtId="39" fontId="2" fillId="0" borderId="9" xfId="2" applyNumberFormat="1" applyFont="1" applyFill="1" applyBorder="1" applyAlignment="1">
      <alignment horizontal="left" vertical="center"/>
    </xf>
    <xf numFmtId="39" fontId="2" fillId="2" borderId="9" xfId="2" applyNumberFormat="1" applyFont="1" applyFill="1" applyBorder="1" applyAlignment="1">
      <alignment horizontal="left" vertical="center"/>
    </xf>
    <xf numFmtId="39" fontId="3" fillId="0" borderId="9" xfId="0" applyNumberFormat="1" applyFont="1" applyFill="1" applyBorder="1" applyAlignment="1"/>
    <xf numFmtId="39" fontId="2" fillId="2" borderId="9" xfId="0" applyNumberFormat="1" applyFont="1" applyFill="1" applyBorder="1" applyAlignment="1">
      <alignment vertical="center"/>
    </xf>
    <xf numFmtId="39" fontId="2" fillId="0" borderId="9" xfId="0" applyNumberFormat="1" applyFont="1" applyFill="1" applyBorder="1" applyAlignment="1">
      <alignment vertical="center"/>
    </xf>
    <xf numFmtId="39" fontId="3" fillId="0" borderId="9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9" fontId="2" fillId="2" borderId="9" xfId="0" applyNumberFormat="1" applyFont="1" applyFill="1" applyBorder="1" applyAlignment="1">
      <alignment vertical="center" wrapText="1"/>
    </xf>
    <xf numFmtId="39" fontId="3" fillId="0" borderId="9" xfId="0" applyNumberFormat="1" applyFont="1" applyFill="1" applyBorder="1" applyAlignment="1">
      <alignment vertical="center" wrapText="1"/>
    </xf>
    <xf numFmtId="39" fontId="2" fillId="5" borderId="9" xfId="0" applyNumberFormat="1" applyFont="1" applyFill="1" applyBorder="1" applyAlignment="1">
      <alignment vertical="center"/>
    </xf>
    <xf numFmtId="39" fontId="3" fillId="0" borderId="9" xfId="0" applyNumberFormat="1" applyFont="1" applyFill="1" applyBorder="1" applyAlignment="1">
      <alignment wrapText="1"/>
    </xf>
    <xf numFmtId="39" fontId="2" fillId="2" borderId="9" xfId="0" applyNumberFormat="1" applyFont="1" applyFill="1" applyBorder="1" applyAlignment="1">
      <alignment horizontal="left"/>
    </xf>
    <xf numFmtId="39" fontId="3" fillId="0" borderId="9" xfId="0" applyNumberFormat="1" applyFont="1" applyBorder="1" applyAlignment="1">
      <alignment horizontal="left" wrapText="1"/>
    </xf>
    <xf numFmtId="39" fontId="3" fillId="0" borderId="9" xfId="0" applyNumberFormat="1" applyFont="1" applyFill="1" applyBorder="1" applyAlignment="1">
      <alignment horizontal="left" wrapText="1"/>
    </xf>
    <xf numFmtId="39" fontId="3" fillId="0" borderId="9" xfId="0" applyNumberFormat="1" applyFont="1" applyBorder="1" applyAlignment="1">
      <alignment horizontal="left"/>
    </xf>
    <xf numFmtId="39" fontId="2" fillId="2" borderId="9" xfId="0" applyNumberFormat="1" applyFont="1" applyFill="1" applyBorder="1" applyAlignment="1">
      <alignment wrapText="1"/>
    </xf>
    <xf numFmtId="39" fontId="2" fillId="0" borderId="9" xfId="0" applyNumberFormat="1" applyFont="1" applyBorder="1" applyAlignment="1">
      <alignment vertical="center"/>
    </xf>
    <xf numFmtId="39" fontId="3" fillId="0" borderId="9" xfId="0" applyNumberFormat="1" applyFont="1" applyBorder="1" applyAlignment="1">
      <alignment vertical="center"/>
    </xf>
    <xf numFmtId="39" fontId="3" fillId="0" borderId="9" xfId="0" applyNumberFormat="1" applyFont="1" applyFill="1" applyBorder="1" applyAlignment="1">
      <alignment horizontal="left" vertical="center"/>
    </xf>
    <xf numFmtId="39" fontId="2" fillId="2" borderId="9" xfId="0" applyNumberFormat="1" applyFont="1" applyFill="1" applyBorder="1" applyAlignment="1"/>
    <xf numFmtId="39" fontId="2" fillId="0" borderId="9" xfId="0" applyNumberFormat="1" applyFont="1" applyBorder="1" applyAlignment="1">
      <alignment vertical="center" wrapText="1"/>
    </xf>
    <xf numFmtId="39" fontId="3" fillId="0" borderId="9" xfId="0" applyNumberFormat="1" applyFont="1" applyBorder="1" applyAlignment="1">
      <alignment wrapText="1"/>
    </xf>
    <xf numFmtId="39" fontId="2" fillId="5" borderId="9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wrapText="1"/>
    </xf>
    <xf numFmtId="39" fontId="2" fillId="5" borderId="9" xfId="0" applyNumberFormat="1" applyFont="1" applyFill="1" applyBorder="1" applyAlignment="1">
      <alignment wrapText="1"/>
    </xf>
    <xf numFmtId="39" fontId="3" fillId="0" borderId="9" xfId="0" applyNumberFormat="1" applyFont="1" applyBorder="1" applyAlignment="1">
      <alignment vertical="center" wrapText="1"/>
    </xf>
    <xf numFmtId="39" fontId="3" fillId="6" borderId="9" xfId="0" applyNumberFormat="1" applyFont="1" applyFill="1" applyBorder="1" applyAlignment="1">
      <alignment horizontal="left" vertical="center" wrapText="1"/>
    </xf>
    <xf numFmtId="39" fontId="2" fillId="6" borderId="9" xfId="0" applyNumberFormat="1" applyFont="1" applyFill="1" applyBorder="1" applyAlignment="1">
      <alignment horizontal="left" vertical="center"/>
    </xf>
    <xf numFmtId="39" fontId="2" fillId="4" borderId="9" xfId="0" applyNumberFormat="1" applyFont="1" applyFill="1" applyBorder="1" applyAlignment="1">
      <alignment horizontal="center" vertical="center"/>
    </xf>
    <xf numFmtId="0" fontId="2" fillId="4" borderId="9" xfId="2" applyFont="1" applyFill="1" applyBorder="1" applyAlignment="1">
      <alignment horizontal="left" vertical="center" wrapText="1"/>
    </xf>
    <xf numFmtId="0" fontId="2" fillId="2" borderId="9" xfId="2" applyFont="1" applyFill="1" applyBorder="1" applyAlignment="1">
      <alignment horizontal="left" vertical="center" wrapText="1"/>
    </xf>
    <xf numFmtId="0" fontId="2" fillId="5" borderId="9" xfId="2" applyFont="1" applyFill="1" applyBorder="1" applyAlignment="1">
      <alignment horizontal="left" vertical="center"/>
    </xf>
    <xf numFmtId="0" fontId="2" fillId="2" borderId="9" xfId="2" applyFont="1" applyFill="1" applyBorder="1" applyAlignment="1">
      <alignment horizontal="left" vertical="center"/>
    </xf>
    <xf numFmtId="39" fontId="2" fillId="6" borderId="9" xfId="0" applyNumberFormat="1" applyFont="1" applyFill="1" applyBorder="1" applyAlignment="1">
      <alignment horizontal="center" vertical="center"/>
    </xf>
    <xf numFmtId="39" fontId="2" fillId="6" borderId="9" xfId="0" applyNumberFormat="1" applyFont="1" applyFill="1" applyBorder="1" applyAlignment="1">
      <alignment horizontal="left" vertical="center" wrapText="1"/>
    </xf>
    <xf numFmtId="0" fontId="2" fillId="2" borderId="9" xfId="2" applyFont="1" applyFill="1" applyBorder="1" applyAlignment="1">
      <alignment horizontal="left" wrapText="1"/>
    </xf>
    <xf numFmtId="0" fontId="2" fillId="6" borderId="9" xfId="2" applyFont="1" applyFill="1" applyBorder="1" applyAlignment="1">
      <alignment horizontal="left" wrapText="1"/>
    </xf>
    <xf numFmtId="0" fontId="2" fillId="4" borderId="9" xfId="2" applyFont="1" applyFill="1" applyBorder="1" applyAlignment="1">
      <alignment wrapText="1"/>
    </xf>
    <xf numFmtId="0" fontId="2" fillId="7" borderId="9" xfId="2" applyFont="1" applyFill="1" applyBorder="1" applyAlignment="1">
      <alignment horizontal="left" wrapText="1"/>
    </xf>
    <xf numFmtId="39" fontId="2" fillId="5" borderId="9" xfId="0" applyNumberFormat="1" applyFont="1" applyFill="1" applyBorder="1" applyAlignment="1"/>
    <xf numFmtId="0" fontId="2" fillId="6" borderId="9" xfId="2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vertical="center"/>
    </xf>
    <xf numFmtId="39" fontId="2" fillId="3" borderId="10" xfId="0" applyNumberFormat="1" applyFont="1" applyFill="1" applyBorder="1" applyAlignment="1">
      <alignment horizontal="center" vertical="center"/>
    </xf>
    <xf numFmtId="43" fontId="5" fillId="0" borderId="0" xfId="0" applyNumberFormat="1" applyFont="1"/>
    <xf numFmtId="43" fontId="5" fillId="2" borderId="2" xfId="1" applyFont="1" applyFill="1" applyBorder="1" applyAlignment="1">
      <alignment horizontal="center"/>
    </xf>
    <xf numFmtId="43" fontId="8" fillId="0" borderId="0" xfId="0" applyNumberFormat="1" applyFont="1"/>
    <xf numFmtId="43" fontId="4" fillId="0" borderId="0" xfId="1" applyFont="1" applyFill="1"/>
    <xf numFmtId="39" fontId="3" fillId="0" borderId="9" xfId="0" applyNumberFormat="1" applyFont="1" applyFill="1" applyBorder="1" applyAlignment="1">
      <alignment horizontal="left"/>
    </xf>
    <xf numFmtId="3" fontId="4" fillId="0" borderId="0" xfId="0" applyNumberFormat="1" applyFont="1"/>
    <xf numFmtId="4" fontId="4" fillId="0" borderId="0" xfId="0" applyNumberFormat="1" applyFont="1"/>
    <xf numFmtId="49" fontId="2" fillId="7" borderId="4" xfId="2" applyNumberFormat="1" applyFont="1" applyFill="1" applyBorder="1" applyAlignment="1">
      <alignment horizontal="center" vertical="center"/>
    </xf>
    <xf numFmtId="0" fontId="2" fillId="7" borderId="9" xfId="2" applyFont="1" applyFill="1" applyBorder="1" applyAlignment="1">
      <alignment vertical="center"/>
    </xf>
    <xf numFmtId="39" fontId="5" fillId="7" borderId="9" xfId="1" applyNumberFormat="1" applyFont="1" applyFill="1" applyBorder="1" applyAlignment="1">
      <alignment vertical="center"/>
    </xf>
    <xf numFmtId="39" fontId="4" fillId="0" borderId="0" xfId="0" applyNumberFormat="1" applyFont="1" applyFill="1"/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04"/>
  <sheetViews>
    <sheetView showGridLines="0" tabSelected="1" zoomScaleNormal="100" workbookViewId="0">
      <pane xSplit="3" ySplit="7" topLeftCell="D277" activePane="bottomRight" state="frozen"/>
      <selection pane="topRight" activeCell="D1" sqref="D1"/>
      <selection pane="bottomLeft" activeCell="A7" sqref="A7"/>
      <selection pane="bottomRight" activeCell="D277" sqref="D277"/>
    </sheetView>
  </sheetViews>
  <sheetFormatPr baseColWidth="10" defaultRowHeight="12.75" x14ac:dyDescent="0.2"/>
  <cols>
    <col min="1" max="1" width="2.28515625" style="22" customWidth="1"/>
    <col min="2" max="2" width="13.28515625" style="22" customWidth="1"/>
    <col min="3" max="3" width="63.5703125" style="22" customWidth="1"/>
    <col min="4" max="4" width="19.42578125" style="22" customWidth="1"/>
    <col min="5" max="5" width="16.5703125" style="22" customWidth="1"/>
    <col min="6" max="6" width="17.140625" style="22" customWidth="1"/>
    <col min="7" max="7" width="16.85546875" style="22" bestFit="1" customWidth="1"/>
    <col min="8" max="8" width="14.85546875" style="22" bestFit="1" customWidth="1"/>
    <col min="9" max="9" width="15.42578125" style="22" bestFit="1" customWidth="1"/>
    <col min="10" max="10" width="16.5703125" style="22" bestFit="1" customWidth="1"/>
    <col min="11" max="16384" width="11.42578125" style="22"/>
  </cols>
  <sheetData>
    <row r="1" spans="2:10" x14ac:dyDescent="0.2">
      <c r="B1" s="1"/>
      <c r="C1" s="71"/>
      <c r="D1" s="127"/>
    </row>
    <row r="2" spans="2:10" ht="30" customHeight="1" x14ac:dyDescent="0.2">
      <c r="B2" s="37" t="s">
        <v>0</v>
      </c>
      <c r="C2" s="72" t="s">
        <v>1</v>
      </c>
      <c r="D2" s="51" t="s">
        <v>350</v>
      </c>
      <c r="E2" s="128"/>
    </row>
    <row r="3" spans="2:10" ht="15.75" customHeight="1" x14ac:dyDescent="0.2">
      <c r="B3" s="43">
        <v>11</v>
      </c>
      <c r="C3" s="73" t="s">
        <v>366</v>
      </c>
      <c r="D3" s="52">
        <f>+D4+D220+D238+D257+D278</f>
        <v>1193399381</v>
      </c>
      <c r="E3" s="44"/>
      <c r="F3" s="136"/>
      <c r="G3" s="129"/>
    </row>
    <row r="4" spans="2:10" x14ac:dyDescent="0.2">
      <c r="B4" s="133" t="s">
        <v>2</v>
      </c>
      <c r="C4" s="134" t="s">
        <v>3</v>
      </c>
      <c r="D4" s="135">
        <f>+D5+D199</f>
        <v>908692254</v>
      </c>
      <c r="E4" s="129"/>
      <c r="F4" s="129"/>
      <c r="G4" s="24"/>
    </row>
    <row r="5" spans="2:10" x14ac:dyDescent="0.2">
      <c r="B5" s="30" t="s">
        <v>166</v>
      </c>
      <c r="C5" s="74" t="s">
        <v>365</v>
      </c>
      <c r="D5" s="53">
        <f>+D6+D44+D110+D172+D178+D195</f>
        <v>902387254</v>
      </c>
      <c r="E5" s="34"/>
      <c r="F5" s="34"/>
    </row>
    <row r="6" spans="2:10" x14ac:dyDescent="0.2">
      <c r="B6" s="3">
        <v>21</v>
      </c>
      <c r="C6" s="75" t="s">
        <v>4</v>
      </c>
      <c r="D6" s="54">
        <f>+D7+D21+D26+D33+D39</f>
        <v>477284812</v>
      </c>
      <c r="F6" s="132"/>
      <c r="G6" s="132"/>
      <c r="H6" s="34"/>
    </row>
    <row r="7" spans="2:10" x14ac:dyDescent="0.2">
      <c r="B7" s="4">
        <v>211</v>
      </c>
      <c r="C7" s="76" t="s">
        <v>5</v>
      </c>
      <c r="D7" s="55">
        <f>+D8+D10+D13+D15+D17+D19</f>
        <v>328318784</v>
      </c>
    </row>
    <row r="8" spans="2:10" x14ac:dyDescent="0.2">
      <c r="B8" s="5">
        <v>2111</v>
      </c>
      <c r="C8" s="77" t="s">
        <v>6</v>
      </c>
      <c r="D8" s="56">
        <f t="shared" ref="D8" si="0">+D9</f>
        <v>198945207</v>
      </c>
    </row>
    <row r="9" spans="2:10" ht="17.25" customHeight="1" x14ac:dyDescent="0.2">
      <c r="B9" s="6" t="s">
        <v>7</v>
      </c>
      <c r="C9" s="78" t="s">
        <v>190</v>
      </c>
      <c r="D9" s="57">
        <v>198945207</v>
      </c>
      <c r="E9" s="36"/>
      <c r="F9" s="36"/>
      <c r="G9" s="36"/>
    </row>
    <row r="10" spans="2:10" x14ac:dyDescent="0.2">
      <c r="B10" s="5">
        <v>2112</v>
      </c>
      <c r="C10" s="79" t="s">
        <v>181</v>
      </c>
      <c r="D10" s="56">
        <f t="shared" ref="D10" si="1">SUM(D11:D12)</f>
        <v>6000000</v>
      </c>
      <c r="E10" s="35"/>
      <c r="F10" s="40"/>
      <c r="G10" s="34"/>
      <c r="H10" s="34"/>
      <c r="J10" s="39"/>
    </row>
    <row r="11" spans="2:10" ht="17.25" customHeight="1" x14ac:dyDescent="0.2">
      <c r="B11" s="6" t="s">
        <v>9</v>
      </c>
      <c r="C11" s="80" t="s">
        <v>10</v>
      </c>
      <c r="D11" s="57">
        <v>1000000</v>
      </c>
      <c r="E11" s="128"/>
      <c r="F11" s="40"/>
      <c r="G11" s="34"/>
    </row>
    <row r="12" spans="2:10" ht="16.5" customHeight="1" x14ac:dyDescent="0.2">
      <c r="B12" s="6" t="s">
        <v>11</v>
      </c>
      <c r="C12" s="80" t="s">
        <v>12</v>
      </c>
      <c r="D12" s="57">
        <v>5000000</v>
      </c>
      <c r="F12" s="40"/>
      <c r="G12" s="36"/>
      <c r="H12" s="39"/>
    </row>
    <row r="13" spans="2:10" ht="15.75" customHeight="1" x14ac:dyDescent="0.2">
      <c r="B13" s="5">
        <v>2113</v>
      </c>
      <c r="C13" s="79" t="s">
        <v>13</v>
      </c>
      <c r="D13" s="56">
        <f t="shared" ref="D13" si="2">+D14</f>
        <v>100000</v>
      </c>
      <c r="F13" s="35"/>
      <c r="G13" s="34"/>
      <c r="H13" s="34"/>
      <c r="I13" s="34"/>
    </row>
    <row r="14" spans="2:10" ht="16.5" customHeight="1" x14ac:dyDescent="0.2">
      <c r="B14" s="6" t="s">
        <v>14</v>
      </c>
      <c r="C14" s="81" t="s">
        <v>13</v>
      </c>
      <c r="D14" s="58">
        <v>100000</v>
      </c>
      <c r="F14" s="35"/>
      <c r="H14" s="39"/>
      <c r="I14" s="34"/>
    </row>
    <row r="15" spans="2:10" ht="17.25" customHeight="1" x14ac:dyDescent="0.2">
      <c r="B15" s="5">
        <v>2114</v>
      </c>
      <c r="C15" s="82" t="s">
        <v>15</v>
      </c>
      <c r="D15" s="56">
        <f>+D16</f>
        <v>17500000</v>
      </c>
      <c r="F15" s="35"/>
      <c r="G15" s="34"/>
      <c r="H15" s="34"/>
      <c r="I15" s="34"/>
    </row>
    <row r="16" spans="2:10" ht="17.25" customHeight="1" x14ac:dyDescent="0.2">
      <c r="B16" s="6" t="s">
        <v>277</v>
      </c>
      <c r="C16" s="80" t="s">
        <v>273</v>
      </c>
      <c r="D16" s="57">
        <v>17500000</v>
      </c>
      <c r="E16" s="36"/>
      <c r="F16" s="35"/>
      <c r="G16" s="126"/>
      <c r="I16" s="39"/>
    </row>
    <row r="17" spans="2:9" ht="16.5" customHeight="1" x14ac:dyDescent="0.2">
      <c r="B17" s="5">
        <v>2115</v>
      </c>
      <c r="C17" s="77" t="s">
        <v>16</v>
      </c>
      <c r="D17" s="56">
        <f t="shared" ref="D17" si="3">+D18</f>
        <v>60416207</v>
      </c>
      <c r="F17" s="34"/>
      <c r="G17" s="126"/>
      <c r="H17" s="36"/>
      <c r="I17" s="39"/>
    </row>
    <row r="18" spans="2:9" ht="18" customHeight="1" x14ac:dyDescent="0.2">
      <c r="B18" s="6" t="s">
        <v>17</v>
      </c>
      <c r="C18" s="78" t="s">
        <v>191</v>
      </c>
      <c r="D18" s="57">
        <v>60416207</v>
      </c>
      <c r="F18" s="39"/>
      <c r="G18" s="34"/>
      <c r="I18" s="39"/>
    </row>
    <row r="19" spans="2:9" x14ac:dyDescent="0.2">
      <c r="B19" s="5">
        <v>2116</v>
      </c>
      <c r="C19" s="82" t="s">
        <v>18</v>
      </c>
      <c r="D19" s="56">
        <f t="shared" ref="D19" si="4">+D20</f>
        <v>45357370</v>
      </c>
      <c r="F19" s="34"/>
      <c r="G19" s="39"/>
    </row>
    <row r="20" spans="2:9" ht="12.75" customHeight="1" x14ac:dyDescent="0.2">
      <c r="B20" s="6" t="s">
        <v>278</v>
      </c>
      <c r="C20" s="78" t="s">
        <v>18</v>
      </c>
      <c r="D20" s="57">
        <v>45357370</v>
      </c>
      <c r="F20" s="34"/>
      <c r="H20" s="39"/>
      <c r="I20" s="39"/>
    </row>
    <row r="21" spans="2:9" x14ac:dyDescent="0.2">
      <c r="B21" s="4">
        <v>212</v>
      </c>
      <c r="C21" s="83" t="s">
        <v>19</v>
      </c>
      <c r="D21" s="55">
        <f>+D22</f>
        <v>45800000</v>
      </c>
    </row>
    <row r="22" spans="2:9" x14ac:dyDescent="0.2">
      <c r="B22" s="5">
        <v>2122</v>
      </c>
      <c r="C22" s="82" t="s">
        <v>20</v>
      </c>
      <c r="D22" s="56">
        <f>SUM(D23:D25)</f>
        <v>45800000</v>
      </c>
    </row>
    <row r="23" spans="2:9" ht="19.5" customHeight="1" x14ac:dyDescent="0.2">
      <c r="B23" s="6" t="s">
        <v>21</v>
      </c>
      <c r="C23" s="78" t="s">
        <v>192</v>
      </c>
      <c r="D23" s="57">
        <v>300000</v>
      </c>
      <c r="E23" s="34"/>
    </row>
    <row r="24" spans="2:9" ht="18" customHeight="1" x14ac:dyDescent="0.2">
      <c r="B24" s="7" t="s">
        <v>22</v>
      </c>
      <c r="C24" s="84" t="s">
        <v>193</v>
      </c>
      <c r="D24" s="57">
        <v>45000000</v>
      </c>
    </row>
    <row r="25" spans="2:9" ht="18" customHeight="1" x14ac:dyDescent="0.2">
      <c r="B25" s="7" t="s">
        <v>324</v>
      </c>
      <c r="C25" s="84" t="s">
        <v>325</v>
      </c>
      <c r="D25" s="57">
        <v>500000</v>
      </c>
      <c r="E25" s="24"/>
    </row>
    <row r="26" spans="2:9" x14ac:dyDescent="0.2">
      <c r="B26" s="8">
        <v>213</v>
      </c>
      <c r="C26" s="85" t="s">
        <v>23</v>
      </c>
      <c r="D26" s="55">
        <f t="shared" ref="D26" si="5">+D27+D30</f>
        <v>14800000</v>
      </c>
    </row>
    <row r="27" spans="2:9" x14ac:dyDescent="0.2">
      <c r="B27" s="9">
        <v>2131</v>
      </c>
      <c r="C27" s="86" t="s">
        <v>24</v>
      </c>
      <c r="D27" s="56">
        <f>+D28+D29</f>
        <v>10500000</v>
      </c>
    </row>
    <row r="28" spans="2:9" x14ac:dyDescent="0.2">
      <c r="B28" s="7" t="s">
        <v>25</v>
      </c>
      <c r="C28" s="87" t="s">
        <v>194</v>
      </c>
      <c r="D28" s="57">
        <v>10000000</v>
      </c>
      <c r="E28" s="34"/>
      <c r="F28" s="34"/>
    </row>
    <row r="29" spans="2:9" x14ac:dyDescent="0.2">
      <c r="B29" s="7" t="s">
        <v>330</v>
      </c>
      <c r="C29" s="87" t="s">
        <v>331</v>
      </c>
      <c r="D29" s="57">
        <v>500000</v>
      </c>
      <c r="F29" s="34"/>
    </row>
    <row r="30" spans="2:9" x14ac:dyDescent="0.2">
      <c r="B30" s="9">
        <v>2132</v>
      </c>
      <c r="C30" s="86" t="s">
        <v>26</v>
      </c>
      <c r="D30" s="56">
        <f>+D31+D32</f>
        <v>4300000</v>
      </c>
      <c r="F30" s="34"/>
    </row>
    <row r="31" spans="2:9" x14ac:dyDescent="0.2">
      <c r="B31" s="7" t="s">
        <v>27</v>
      </c>
      <c r="C31" s="87" t="s">
        <v>195</v>
      </c>
      <c r="D31" s="57">
        <v>3800000</v>
      </c>
      <c r="F31" s="39"/>
    </row>
    <row r="32" spans="2:9" x14ac:dyDescent="0.2">
      <c r="B32" s="7" t="s">
        <v>332</v>
      </c>
      <c r="C32" s="87" t="s">
        <v>333</v>
      </c>
      <c r="D32" s="57">
        <v>500000</v>
      </c>
      <c r="F32" s="39"/>
    </row>
    <row r="33" spans="2:10" x14ac:dyDescent="0.2">
      <c r="B33" s="8">
        <v>214</v>
      </c>
      <c r="C33" s="85" t="s">
        <v>28</v>
      </c>
      <c r="D33" s="55">
        <f>+D34+D35</f>
        <v>43400000</v>
      </c>
    </row>
    <row r="34" spans="2:10" ht="15" customHeight="1" x14ac:dyDescent="0.2">
      <c r="B34" s="7" t="s">
        <v>29</v>
      </c>
      <c r="C34" s="88" t="s">
        <v>362</v>
      </c>
      <c r="D34" s="57">
        <v>40000000</v>
      </c>
      <c r="G34" s="34"/>
      <c r="H34" s="36"/>
    </row>
    <row r="35" spans="2:10" x14ac:dyDescent="0.2">
      <c r="B35" s="9">
        <v>2142</v>
      </c>
      <c r="C35" s="89" t="s">
        <v>30</v>
      </c>
      <c r="D35" s="56">
        <f>SUM(D36:D38)</f>
        <v>3400000</v>
      </c>
      <c r="F35" s="36"/>
      <c r="G35" s="34"/>
      <c r="H35" s="34"/>
      <c r="J35" s="39"/>
    </row>
    <row r="36" spans="2:10" x14ac:dyDescent="0.2">
      <c r="B36" s="7" t="s">
        <v>31</v>
      </c>
      <c r="C36" s="88" t="s">
        <v>32</v>
      </c>
      <c r="D36" s="57">
        <v>2300000</v>
      </c>
      <c r="F36" s="34"/>
      <c r="G36" s="34"/>
      <c r="H36" s="34"/>
      <c r="J36" s="34"/>
    </row>
    <row r="37" spans="2:10" ht="14.25" customHeight="1" x14ac:dyDescent="0.2">
      <c r="B37" s="7" t="s">
        <v>33</v>
      </c>
      <c r="C37" s="88" t="s">
        <v>34</v>
      </c>
      <c r="D37" s="57">
        <v>100000</v>
      </c>
      <c r="F37" s="34"/>
      <c r="G37" s="34"/>
      <c r="H37" s="34"/>
    </row>
    <row r="38" spans="2:10" ht="16.5" customHeight="1" x14ac:dyDescent="0.2">
      <c r="B38" s="7" t="s">
        <v>187</v>
      </c>
      <c r="C38" s="88" t="s">
        <v>359</v>
      </c>
      <c r="D38" s="57">
        <v>1000000</v>
      </c>
      <c r="F38" s="34"/>
    </row>
    <row r="39" spans="2:10" x14ac:dyDescent="0.2">
      <c r="B39" s="8">
        <v>215</v>
      </c>
      <c r="C39" s="90" t="s">
        <v>35</v>
      </c>
      <c r="D39" s="55">
        <f t="shared" ref="D39" si="6">D42+D41+D40+D43</f>
        <v>44966028</v>
      </c>
      <c r="F39" s="36"/>
    </row>
    <row r="40" spans="2:10" x14ac:dyDescent="0.2">
      <c r="B40" s="7" t="s">
        <v>36</v>
      </c>
      <c r="C40" s="87" t="s">
        <v>196</v>
      </c>
      <c r="D40" s="57">
        <v>12689838</v>
      </c>
      <c r="F40" s="40"/>
    </row>
    <row r="41" spans="2:10" x14ac:dyDescent="0.2">
      <c r="B41" s="7" t="s">
        <v>37</v>
      </c>
      <c r="C41" s="87" t="s">
        <v>197</v>
      </c>
      <c r="D41" s="57">
        <v>12719396</v>
      </c>
    </row>
    <row r="42" spans="2:10" ht="14.25" customHeight="1" x14ac:dyDescent="0.2">
      <c r="B42" s="7" t="s">
        <v>38</v>
      </c>
      <c r="C42" s="87" t="s">
        <v>198</v>
      </c>
      <c r="D42" s="59">
        <v>1556794</v>
      </c>
      <c r="E42" s="34"/>
    </row>
    <row r="43" spans="2:10" ht="24" customHeight="1" x14ac:dyDescent="0.2">
      <c r="B43" s="48" t="s">
        <v>186</v>
      </c>
      <c r="C43" s="91" t="s">
        <v>199</v>
      </c>
      <c r="D43" s="57">
        <v>18000000</v>
      </c>
      <c r="F43" s="36"/>
    </row>
    <row r="44" spans="2:10" x14ac:dyDescent="0.2">
      <c r="B44" s="10">
        <v>22</v>
      </c>
      <c r="C44" s="92" t="s">
        <v>39</v>
      </c>
      <c r="D44" s="54">
        <f>D45+D54+D57+D60+D64+D73+D77+D88+D104</f>
        <v>129244871</v>
      </c>
      <c r="H44" s="34"/>
    </row>
    <row r="45" spans="2:10" x14ac:dyDescent="0.2">
      <c r="B45" s="8">
        <v>221</v>
      </c>
      <c r="C45" s="85" t="s">
        <v>40</v>
      </c>
      <c r="D45" s="55">
        <f t="shared" ref="D45" si="7">D46+D47+D48+D49+D50+D51+D52+D53</f>
        <v>12500000</v>
      </c>
      <c r="G45" s="39"/>
    </row>
    <row r="46" spans="2:10" x14ac:dyDescent="0.2">
      <c r="B46" s="7" t="s">
        <v>41</v>
      </c>
      <c r="C46" s="87" t="s">
        <v>42</v>
      </c>
      <c r="D46" s="57">
        <v>310000</v>
      </c>
    </row>
    <row r="47" spans="2:10" x14ac:dyDescent="0.2">
      <c r="B47" s="7" t="s">
        <v>43</v>
      </c>
      <c r="C47" s="93" t="s">
        <v>200</v>
      </c>
      <c r="D47" s="57">
        <v>300000</v>
      </c>
    </row>
    <row r="48" spans="2:10" x14ac:dyDescent="0.2">
      <c r="B48" s="7" t="s">
        <v>44</v>
      </c>
      <c r="C48" s="84" t="s">
        <v>201</v>
      </c>
      <c r="D48" s="57">
        <v>4000000</v>
      </c>
    </row>
    <row r="49" spans="2:8" x14ac:dyDescent="0.2">
      <c r="B49" s="7" t="s">
        <v>45</v>
      </c>
      <c r="C49" s="84" t="s">
        <v>202</v>
      </c>
      <c r="D49" s="57">
        <v>20000</v>
      </c>
      <c r="G49" s="34"/>
      <c r="H49" s="39"/>
    </row>
    <row r="50" spans="2:8" x14ac:dyDescent="0.2">
      <c r="B50" s="7" t="s">
        <v>46</v>
      </c>
      <c r="C50" s="93" t="s">
        <v>203</v>
      </c>
      <c r="D50" s="57">
        <v>3600000</v>
      </c>
      <c r="G50" s="34"/>
      <c r="H50" s="39"/>
    </row>
    <row r="51" spans="2:8" x14ac:dyDescent="0.2">
      <c r="B51" s="7" t="s">
        <v>47</v>
      </c>
      <c r="C51" s="84" t="s">
        <v>48</v>
      </c>
      <c r="D51" s="57">
        <v>4170000</v>
      </c>
    </row>
    <row r="52" spans="2:8" x14ac:dyDescent="0.2">
      <c r="B52" s="7" t="s">
        <v>49</v>
      </c>
      <c r="C52" s="84" t="s">
        <v>50</v>
      </c>
      <c r="D52" s="57">
        <v>50000</v>
      </c>
    </row>
    <row r="53" spans="2:8" x14ac:dyDescent="0.2">
      <c r="B53" s="7" t="s">
        <v>51</v>
      </c>
      <c r="C53" s="84" t="s">
        <v>204</v>
      </c>
      <c r="D53" s="57">
        <v>50000</v>
      </c>
    </row>
    <row r="54" spans="2:8" x14ac:dyDescent="0.2">
      <c r="B54" s="8">
        <v>222</v>
      </c>
      <c r="C54" s="94" t="s">
        <v>52</v>
      </c>
      <c r="D54" s="55">
        <f t="shared" ref="D54" si="8">+D55+D56</f>
        <v>4963500</v>
      </c>
    </row>
    <row r="55" spans="2:8" x14ac:dyDescent="0.2">
      <c r="B55" s="11" t="s">
        <v>53</v>
      </c>
      <c r="C55" s="87" t="s">
        <v>205</v>
      </c>
      <c r="D55" s="57">
        <v>1532500</v>
      </c>
      <c r="E55" s="34"/>
      <c r="F55" s="34"/>
    </row>
    <row r="56" spans="2:8" x14ac:dyDescent="0.2">
      <c r="B56" s="11" t="s">
        <v>54</v>
      </c>
      <c r="C56" s="87" t="s">
        <v>206</v>
      </c>
      <c r="D56" s="57">
        <v>3431000</v>
      </c>
      <c r="E56" s="34"/>
      <c r="F56" s="39"/>
    </row>
    <row r="57" spans="2:8" x14ac:dyDescent="0.2">
      <c r="B57" s="8">
        <v>223</v>
      </c>
      <c r="C57" s="85" t="s">
        <v>55</v>
      </c>
      <c r="D57" s="55">
        <f t="shared" ref="D57" si="9">SUM(D58:D59)</f>
        <v>5928000</v>
      </c>
    </row>
    <row r="58" spans="2:8" x14ac:dyDescent="0.2">
      <c r="B58" s="7" t="s">
        <v>56</v>
      </c>
      <c r="C58" s="87" t="s">
        <v>207</v>
      </c>
      <c r="D58" s="60">
        <v>1000000</v>
      </c>
    </row>
    <row r="59" spans="2:8" x14ac:dyDescent="0.2">
      <c r="B59" s="7" t="s">
        <v>57</v>
      </c>
      <c r="C59" s="87" t="s">
        <v>208</v>
      </c>
      <c r="D59" s="60">
        <v>4928000</v>
      </c>
    </row>
    <row r="60" spans="2:8" x14ac:dyDescent="0.2">
      <c r="B60" s="8">
        <v>224</v>
      </c>
      <c r="C60" s="85" t="s">
        <v>58</v>
      </c>
      <c r="D60" s="55">
        <f>+D61+D62+D63</f>
        <v>2450000</v>
      </c>
    </row>
    <row r="61" spans="2:8" x14ac:dyDescent="0.2">
      <c r="B61" s="7" t="s">
        <v>59</v>
      </c>
      <c r="C61" s="87" t="s">
        <v>209</v>
      </c>
      <c r="D61" s="59">
        <v>2000000</v>
      </c>
    </row>
    <row r="62" spans="2:8" x14ac:dyDescent="0.2">
      <c r="B62" s="7" t="s">
        <v>285</v>
      </c>
      <c r="C62" s="87" t="s">
        <v>286</v>
      </c>
      <c r="D62" s="59">
        <v>200000</v>
      </c>
    </row>
    <row r="63" spans="2:8" x14ac:dyDescent="0.2">
      <c r="B63" s="7" t="s">
        <v>60</v>
      </c>
      <c r="C63" s="87" t="s">
        <v>61</v>
      </c>
      <c r="D63" s="57">
        <v>250000</v>
      </c>
    </row>
    <row r="64" spans="2:8" ht="15.75" customHeight="1" x14ac:dyDescent="0.2">
      <c r="B64" s="8">
        <v>225</v>
      </c>
      <c r="C64" s="94" t="s">
        <v>62</v>
      </c>
      <c r="D64" s="55">
        <f>SUM(D65:D72)</f>
        <v>6580000</v>
      </c>
    </row>
    <row r="65" spans="2:9" ht="15" customHeight="1" x14ac:dyDescent="0.2">
      <c r="B65" s="11" t="s">
        <v>63</v>
      </c>
      <c r="C65" s="95" t="s">
        <v>210</v>
      </c>
      <c r="D65" s="57">
        <v>800000</v>
      </c>
    </row>
    <row r="66" spans="2:9" ht="28.5" customHeight="1" x14ac:dyDescent="0.2">
      <c r="B66" s="7" t="s">
        <v>188</v>
      </c>
      <c r="C66" s="96" t="s">
        <v>211</v>
      </c>
      <c r="D66" s="59">
        <v>300000</v>
      </c>
    </row>
    <row r="67" spans="2:9" ht="17.25" customHeight="1" x14ac:dyDescent="0.2">
      <c r="B67" s="7" t="s">
        <v>302</v>
      </c>
      <c r="C67" s="96" t="s">
        <v>303</v>
      </c>
      <c r="D67" s="59">
        <v>360000</v>
      </c>
    </row>
    <row r="68" spans="2:9" ht="19.5" customHeight="1" x14ac:dyDescent="0.2">
      <c r="B68" s="11" t="s">
        <v>189</v>
      </c>
      <c r="C68" s="97" t="s">
        <v>304</v>
      </c>
      <c r="D68" s="57">
        <v>2000000</v>
      </c>
    </row>
    <row r="69" spans="2:9" ht="19.5" customHeight="1" x14ac:dyDescent="0.2">
      <c r="B69" s="11" t="s">
        <v>305</v>
      </c>
      <c r="C69" s="97" t="s">
        <v>307</v>
      </c>
      <c r="D69" s="57">
        <v>120000</v>
      </c>
    </row>
    <row r="70" spans="2:9" ht="21.75" customHeight="1" x14ac:dyDescent="0.2">
      <c r="B70" s="11" t="s">
        <v>287</v>
      </c>
      <c r="C70" s="97" t="s">
        <v>288</v>
      </c>
      <c r="D70" s="59">
        <v>900000</v>
      </c>
      <c r="G70" s="34"/>
      <c r="I70" s="34"/>
    </row>
    <row r="71" spans="2:9" ht="21.75" customHeight="1" x14ac:dyDescent="0.2">
      <c r="B71" s="11" t="s">
        <v>289</v>
      </c>
      <c r="C71" s="97" t="s">
        <v>306</v>
      </c>
      <c r="D71" s="59">
        <v>100000</v>
      </c>
      <c r="F71" s="36"/>
      <c r="I71" s="34"/>
    </row>
    <row r="72" spans="2:9" ht="16.5" customHeight="1" x14ac:dyDescent="0.2">
      <c r="B72" s="7" t="s">
        <v>64</v>
      </c>
      <c r="C72" s="96" t="s">
        <v>180</v>
      </c>
      <c r="D72" s="57">
        <v>2000000</v>
      </c>
      <c r="G72" s="34"/>
      <c r="H72" s="34"/>
      <c r="I72" s="34"/>
    </row>
    <row r="73" spans="2:9" x14ac:dyDescent="0.2">
      <c r="B73" s="8">
        <v>226</v>
      </c>
      <c r="C73" s="85" t="s">
        <v>65</v>
      </c>
      <c r="D73" s="55">
        <f>+D74+D75+D76</f>
        <v>57400000</v>
      </c>
      <c r="I73" s="34"/>
    </row>
    <row r="74" spans="2:9" x14ac:dyDescent="0.2">
      <c r="B74" s="7" t="s">
        <v>66</v>
      </c>
      <c r="C74" s="87" t="s">
        <v>212</v>
      </c>
      <c r="D74" s="57">
        <v>4000000</v>
      </c>
    </row>
    <row r="75" spans="2:9" ht="18" customHeight="1" x14ac:dyDescent="0.2">
      <c r="B75" s="7" t="s">
        <v>67</v>
      </c>
      <c r="C75" s="87" t="s">
        <v>213</v>
      </c>
      <c r="D75" s="57">
        <v>53000000</v>
      </c>
    </row>
    <row r="76" spans="2:9" ht="18" customHeight="1" x14ac:dyDescent="0.2">
      <c r="B76" s="7" t="s">
        <v>357</v>
      </c>
      <c r="C76" s="87" t="s">
        <v>358</v>
      </c>
      <c r="D76" s="57">
        <v>400000</v>
      </c>
    </row>
    <row r="77" spans="2:9" ht="25.5" x14ac:dyDescent="0.2">
      <c r="B77" s="8">
        <v>227</v>
      </c>
      <c r="C77" s="90" t="s">
        <v>68</v>
      </c>
      <c r="D77" s="55">
        <f>+D78+D79+D80+D81+D82+D83+D84+D85+D86+D87</f>
        <v>7590100</v>
      </c>
    </row>
    <row r="78" spans="2:9" ht="13.5" customHeight="1" x14ac:dyDescent="0.2">
      <c r="B78" s="7" t="s">
        <v>69</v>
      </c>
      <c r="C78" s="93" t="s">
        <v>214</v>
      </c>
      <c r="D78" s="57">
        <v>2000000</v>
      </c>
    </row>
    <row r="79" spans="2:9" ht="13.5" customHeight="1" x14ac:dyDescent="0.2">
      <c r="B79" s="7" t="s">
        <v>334</v>
      </c>
      <c r="C79" s="93" t="s">
        <v>335</v>
      </c>
      <c r="D79" s="57">
        <v>200000</v>
      </c>
    </row>
    <row r="80" spans="2:9" ht="25.5" x14ac:dyDescent="0.2">
      <c r="B80" s="7" t="s">
        <v>336</v>
      </c>
      <c r="C80" s="93" t="s">
        <v>337</v>
      </c>
      <c r="D80" s="57">
        <v>200000</v>
      </c>
    </row>
    <row r="81" spans="2:6" ht="13.5" customHeight="1" x14ac:dyDescent="0.2">
      <c r="B81" s="7" t="s">
        <v>70</v>
      </c>
      <c r="C81" s="93" t="s">
        <v>215</v>
      </c>
      <c r="D81" s="57">
        <v>600000</v>
      </c>
    </row>
    <row r="82" spans="2:6" ht="13.5" customHeight="1" x14ac:dyDescent="0.2">
      <c r="B82" s="7" t="s">
        <v>351</v>
      </c>
      <c r="C82" s="93" t="s">
        <v>352</v>
      </c>
      <c r="D82" s="57">
        <v>719300</v>
      </c>
    </row>
    <row r="83" spans="2:6" ht="13.5" customHeight="1" x14ac:dyDescent="0.2">
      <c r="B83" s="7" t="s">
        <v>308</v>
      </c>
      <c r="C83" s="93" t="s">
        <v>309</v>
      </c>
      <c r="D83" s="57">
        <v>300000</v>
      </c>
    </row>
    <row r="84" spans="2:6" ht="13.5" customHeight="1" x14ac:dyDescent="0.2">
      <c r="B84" s="7" t="s">
        <v>71</v>
      </c>
      <c r="C84" s="93" t="s">
        <v>216</v>
      </c>
      <c r="D84" s="57">
        <v>2620800</v>
      </c>
    </row>
    <row r="85" spans="2:6" ht="13.5" customHeight="1" x14ac:dyDescent="0.2">
      <c r="B85" s="7" t="s">
        <v>72</v>
      </c>
      <c r="C85" s="93" t="s">
        <v>217</v>
      </c>
      <c r="D85" s="57">
        <v>450000</v>
      </c>
    </row>
    <row r="86" spans="2:6" ht="25.5" x14ac:dyDescent="0.2">
      <c r="B86" s="7" t="s">
        <v>338</v>
      </c>
      <c r="C86" s="93" t="s">
        <v>339</v>
      </c>
      <c r="D86" s="57">
        <v>300000</v>
      </c>
    </row>
    <row r="87" spans="2:6" ht="25.5" x14ac:dyDescent="0.2">
      <c r="B87" s="7" t="s">
        <v>348</v>
      </c>
      <c r="C87" s="93" t="s">
        <v>349</v>
      </c>
      <c r="D87" s="57">
        <v>200000</v>
      </c>
    </row>
    <row r="88" spans="2:6" x14ac:dyDescent="0.2">
      <c r="B88" s="8">
        <v>228</v>
      </c>
      <c r="C88" s="98" t="s">
        <v>73</v>
      </c>
      <c r="D88" s="55">
        <f>+D89+D91+D93+D94+D95+D96+D102+D92+D90</f>
        <v>22433271</v>
      </c>
    </row>
    <row r="89" spans="2:6" x14ac:dyDescent="0.2">
      <c r="B89" s="7" t="s">
        <v>74</v>
      </c>
      <c r="C89" s="87" t="s">
        <v>218</v>
      </c>
      <c r="D89" s="57">
        <v>1450000</v>
      </c>
      <c r="F89" s="36"/>
    </row>
    <row r="90" spans="2:6" x14ac:dyDescent="0.2">
      <c r="B90" s="7" t="s">
        <v>363</v>
      </c>
      <c r="C90" s="87" t="s">
        <v>364</v>
      </c>
      <c r="D90" s="57">
        <v>50000</v>
      </c>
      <c r="F90" s="36"/>
    </row>
    <row r="91" spans="2:6" x14ac:dyDescent="0.2">
      <c r="B91" s="7" t="s">
        <v>353</v>
      </c>
      <c r="C91" s="87" t="s">
        <v>354</v>
      </c>
      <c r="D91" s="57">
        <v>300000</v>
      </c>
      <c r="F91" s="36"/>
    </row>
    <row r="92" spans="2:6" x14ac:dyDescent="0.2">
      <c r="B92" s="7" t="s">
        <v>355</v>
      </c>
      <c r="C92" s="87" t="s">
        <v>356</v>
      </c>
      <c r="D92" s="57">
        <v>100000</v>
      </c>
      <c r="F92" s="36"/>
    </row>
    <row r="93" spans="2:6" x14ac:dyDescent="0.2">
      <c r="B93" s="7" t="s">
        <v>75</v>
      </c>
      <c r="C93" s="91" t="s">
        <v>219</v>
      </c>
      <c r="D93" s="57">
        <v>200000</v>
      </c>
    </row>
    <row r="94" spans="2:6" x14ac:dyDescent="0.2">
      <c r="B94" s="7" t="s">
        <v>76</v>
      </c>
      <c r="C94" s="91" t="s">
        <v>220</v>
      </c>
      <c r="D94" s="57">
        <v>5353271</v>
      </c>
      <c r="F94" s="36"/>
    </row>
    <row r="95" spans="2:6" x14ac:dyDescent="0.2">
      <c r="B95" s="47" t="s">
        <v>290</v>
      </c>
      <c r="C95" s="91" t="s">
        <v>291</v>
      </c>
      <c r="D95" s="59">
        <v>200000</v>
      </c>
    </row>
    <row r="96" spans="2:6" x14ac:dyDescent="0.2">
      <c r="B96" s="12">
        <v>2287</v>
      </c>
      <c r="C96" s="99" t="s">
        <v>77</v>
      </c>
      <c r="D96" s="56">
        <f>+D97+D98+D99+D100+D101</f>
        <v>7280000</v>
      </c>
    </row>
    <row r="97" spans="2:8" x14ac:dyDescent="0.2">
      <c r="B97" s="11" t="s">
        <v>292</v>
      </c>
      <c r="C97" s="100" t="s">
        <v>77</v>
      </c>
      <c r="D97" s="57">
        <v>3450000</v>
      </c>
      <c r="H97" s="36"/>
    </row>
    <row r="98" spans="2:8" x14ac:dyDescent="0.2">
      <c r="B98" s="7" t="s">
        <v>78</v>
      </c>
      <c r="C98" s="87" t="s">
        <v>221</v>
      </c>
      <c r="D98" s="57">
        <v>500000</v>
      </c>
    </row>
    <row r="99" spans="2:8" x14ac:dyDescent="0.2">
      <c r="B99" s="7" t="s">
        <v>79</v>
      </c>
      <c r="C99" s="87" t="s">
        <v>317</v>
      </c>
      <c r="D99" s="57">
        <v>2330000</v>
      </c>
      <c r="F99" s="36"/>
      <c r="H99" s="36"/>
    </row>
    <row r="100" spans="2:8" x14ac:dyDescent="0.2">
      <c r="B100" s="7" t="s">
        <v>80</v>
      </c>
      <c r="C100" s="101" t="s">
        <v>223</v>
      </c>
      <c r="D100" s="57">
        <v>500000</v>
      </c>
      <c r="G100" s="36"/>
    </row>
    <row r="101" spans="2:8" x14ac:dyDescent="0.2">
      <c r="B101" s="7" t="s">
        <v>81</v>
      </c>
      <c r="C101" s="87" t="s">
        <v>224</v>
      </c>
      <c r="D101" s="57">
        <v>500000</v>
      </c>
      <c r="G101" s="34"/>
    </row>
    <row r="102" spans="2:8" x14ac:dyDescent="0.2">
      <c r="B102" s="9">
        <v>2288</v>
      </c>
      <c r="C102" s="86" t="s">
        <v>82</v>
      </c>
      <c r="D102" s="56">
        <f t="shared" ref="D102" si="10">+D103</f>
        <v>7500000</v>
      </c>
      <c r="G102" s="36"/>
    </row>
    <row r="103" spans="2:8" x14ac:dyDescent="0.2">
      <c r="B103" s="7" t="s">
        <v>83</v>
      </c>
      <c r="C103" s="87" t="s">
        <v>84</v>
      </c>
      <c r="D103" s="57">
        <v>7500000</v>
      </c>
    </row>
    <row r="104" spans="2:8" x14ac:dyDescent="0.2">
      <c r="B104" s="10">
        <v>229</v>
      </c>
      <c r="C104" s="92" t="s">
        <v>225</v>
      </c>
      <c r="D104" s="54">
        <f>+D105+D107</f>
        <v>9400000</v>
      </c>
    </row>
    <row r="105" spans="2:8" s="24" customFormat="1" x14ac:dyDescent="0.2">
      <c r="B105" s="8">
        <v>2291</v>
      </c>
      <c r="C105" s="85" t="s">
        <v>318</v>
      </c>
      <c r="D105" s="55">
        <f>+D106</f>
        <v>200000</v>
      </c>
    </row>
    <row r="106" spans="2:8" s="24" customFormat="1" x14ac:dyDescent="0.2">
      <c r="B106" s="7" t="s">
        <v>319</v>
      </c>
      <c r="C106" s="87" t="s">
        <v>318</v>
      </c>
      <c r="D106" s="57">
        <v>200000</v>
      </c>
    </row>
    <row r="107" spans="2:8" s="24" customFormat="1" x14ac:dyDescent="0.2">
      <c r="B107" s="8">
        <v>2292</v>
      </c>
      <c r="C107" s="85" t="s">
        <v>320</v>
      </c>
      <c r="D107" s="55">
        <f>+D108+D109</f>
        <v>9200000</v>
      </c>
    </row>
    <row r="108" spans="2:8" x14ac:dyDescent="0.2">
      <c r="B108" s="47" t="s">
        <v>314</v>
      </c>
      <c r="C108" s="87" t="s">
        <v>313</v>
      </c>
      <c r="D108" s="59">
        <v>6700000</v>
      </c>
    </row>
    <row r="109" spans="2:8" x14ac:dyDescent="0.2">
      <c r="B109" s="7" t="s">
        <v>85</v>
      </c>
      <c r="C109" s="87" t="s">
        <v>226</v>
      </c>
      <c r="D109" s="57">
        <v>2500000</v>
      </c>
    </row>
    <row r="110" spans="2:8" x14ac:dyDescent="0.2">
      <c r="B110" s="10">
        <v>23</v>
      </c>
      <c r="C110" s="92" t="s">
        <v>86</v>
      </c>
      <c r="D110" s="54">
        <f>+D111+D117+D122+D128+D130+D135+D152+D160</f>
        <v>42188875</v>
      </c>
    </row>
    <row r="111" spans="2:8" x14ac:dyDescent="0.2">
      <c r="B111" s="8">
        <v>231</v>
      </c>
      <c r="C111" s="90" t="s">
        <v>87</v>
      </c>
      <c r="D111" s="55">
        <f t="shared" ref="D111" si="11">+D112+D113</f>
        <v>2811000</v>
      </c>
    </row>
    <row r="112" spans="2:8" x14ac:dyDescent="0.2">
      <c r="B112" s="7" t="s">
        <v>88</v>
      </c>
      <c r="C112" s="87" t="s">
        <v>227</v>
      </c>
      <c r="D112" s="57">
        <v>2211000</v>
      </c>
    </row>
    <row r="113" spans="2:6" x14ac:dyDescent="0.2">
      <c r="B113" s="9">
        <v>2313</v>
      </c>
      <c r="C113" s="86" t="s">
        <v>89</v>
      </c>
      <c r="D113" s="56">
        <f t="shared" ref="D113" si="12">SUM(D114:D116)</f>
        <v>600000</v>
      </c>
    </row>
    <row r="114" spans="2:6" x14ac:dyDescent="0.2">
      <c r="B114" s="7" t="s">
        <v>90</v>
      </c>
      <c r="C114" s="87" t="s">
        <v>228</v>
      </c>
      <c r="D114" s="57">
        <v>50000</v>
      </c>
      <c r="F114" s="36"/>
    </row>
    <row r="115" spans="2:6" x14ac:dyDescent="0.2">
      <c r="B115" s="11" t="s">
        <v>91</v>
      </c>
      <c r="C115" s="100" t="s">
        <v>229</v>
      </c>
      <c r="D115" s="57">
        <v>250000</v>
      </c>
    </row>
    <row r="116" spans="2:6" x14ac:dyDescent="0.2">
      <c r="B116" s="11" t="s">
        <v>92</v>
      </c>
      <c r="C116" s="100" t="s">
        <v>230</v>
      </c>
      <c r="D116" s="57">
        <v>300000</v>
      </c>
      <c r="F116" s="34"/>
    </row>
    <row r="117" spans="2:6" ht="18" customHeight="1" x14ac:dyDescent="0.2">
      <c r="B117" s="8">
        <v>232</v>
      </c>
      <c r="C117" s="102" t="s">
        <v>93</v>
      </c>
      <c r="D117" s="55">
        <f t="shared" ref="D117" si="13">SUM(D118:D121)</f>
        <v>700000</v>
      </c>
      <c r="F117" s="34"/>
    </row>
    <row r="118" spans="2:6" x14ac:dyDescent="0.2">
      <c r="B118" s="7" t="s">
        <v>94</v>
      </c>
      <c r="C118" s="87" t="s">
        <v>231</v>
      </c>
      <c r="D118" s="57">
        <v>100000</v>
      </c>
      <c r="F118" s="34"/>
    </row>
    <row r="119" spans="2:6" x14ac:dyDescent="0.2">
      <c r="B119" s="11" t="s">
        <v>95</v>
      </c>
      <c r="C119" s="87" t="s">
        <v>232</v>
      </c>
      <c r="D119" s="57">
        <v>200000</v>
      </c>
      <c r="F119" s="34"/>
    </row>
    <row r="120" spans="2:6" x14ac:dyDescent="0.2">
      <c r="B120" s="7" t="s">
        <v>96</v>
      </c>
      <c r="C120" s="87" t="s">
        <v>233</v>
      </c>
      <c r="D120" s="57">
        <v>300000</v>
      </c>
      <c r="F120" s="34"/>
    </row>
    <row r="121" spans="2:6" x14ac:dyDescent="0.2">
      <c r="B121" s="11" t="s">
        <v>97</v>
      </c>
      <c r="C121" s="87" t="s">
        <v>98</v>
      </c>
      <c r="D121" s="57">
        <v>100000</v>
      </c>
      <c r="F121" s="34"/>
    </row>
    <row r="122" spans="2:6" x14ac:dyDescent="0.2">
      <c r="B122" s="8">
        <v>233</v>
      </c>
      <c r="C122" s="98" t="s">
        <v>234</v>
      </c>
      <c r="D122" s="55">
        <f t="shared" ref="D122" si="14">SUM(D123:D127)</f>
        <v>1801000</v>
      </c>
      <c r="F122" s="34"/>
    </row>
    <row r="123" spans="2:6" x14ac:dyDescent="0.2">
      <c r="B123" s="7" t="s">
        <v>99</v>
      </c>
      <c r="C123" s="87" t="s">
        <v>235</v>
      </c>
      <c r="D123" s="57">
        <v>500000</v>
      </c>
      <c r="F123" s="34"/>
    </row>
    <row r="124" spans="2:6" x14ac:dyDescent="0.2">
      <c r="B124" s="7" t="s">
        <v>100</v>
      </c>
      <c r="C124" s="101" t="s">
        <v>236</v>
      </c>
      <c r="D124" s="57">
        <v>550000</v>
      </c>
      <c r="F124" s="34"/>
    </row>
    <row r="125" spans="2:6" x14ac:dyDescent="0.2">
      <c r="B125" s="7" t="s">
        <v>101</v>
      </c>
      <c r="C125" s="87" t="s">
        <v>237</v>
      </c>
      <c r="D125" s="57">
        <v>600000</v>
      </c>
      <c r="F125" s="34"/>
    </row>
    <row r="126" spans="2:6" x14ac:dyDescent="0.2">
      <c r="B126" s="7" t="s">
        <v>102</v>
      </c>
      <c r="C126" s="87" t="s">
        <v>238</v>
      </c>
      <c r="D126" s="57">
        <v>100000</v>
      </c>
      <c r="F126" s="34"/>
    </row>
    <row r="127" spans="2:6" x14ac:dyDescent="0.2">
      <c r="B127" s="11" t="s">
        <v>103</v>
      </c>
      <c r="C127" s="87" t="s">
        <v>239</v>
      </c>
      <c r="D127" s="57">
        <v>51000</v>
      </c>
      <c r="F127" s="34"/>
    </row>
    <row r="128" spans="2:6" x14ac:dyDescent="0.2">
      <c r="B128" s="8">
        <v>234</v>
      </c>
      <c r="C128" s="102" t="s">
        <v>104</v>
      </c>
      <c r="D128" s="55">
        <f t="shared" ref="D128" si="15">+D129</f>
        <v>100000</v>
      </c>
      <c r="F128" s="34"/>
    </row>
    <row r="129" spans="2:8" x14ac:dyDescent="0.2">
      <c r="B129" s="11" t="s">
        <v>105</v>
      </c>
      <c r="C129" s="100" t="s">
        <v>240</v>
      </c>
      <c r="D129" s="57">
        <v>100000</v>
      </c>
      <c r="F129" s="34"/>
    </row>
    <row r="130" spans="2:8" x14ac:dyDescent="0.2">
      <c r="B130" s="8">
        <v>235</v>
      </c>
      <c r="C130" s="98" t="s">
        <v>184</v>
      </c>
      <c r="D130" s="55">
        <f t="shared" ref="D130" si="16">+D131+D132+D133+D134</f>
        <v>1199000</v>
      </c>
      <c r="F130" s="34"/>
    </row>
    <row r="131" spans="2:8" x14ac:dyDescent="0.2">
      <c r="B131" s="11" t="s">
        <v>106</v>
      </c>
      <c r="C131" s="100" t="s">
        <v>241</v>
      </c>
      <c r="D131" s="57">
        <v>50000</v>
      </c>
      <c r="F131" s="34"/>
    </row>
    <row r="132" spans="2:8" x14ac:dyDescent="0.2">
      <c r="B132" s="7" t="s">
        <v>107</v>
      </c>
      <c r="C132" s="87" t="s">
        <v>242</v>
      </c>
      <c r="D132" s="57">
        <v>500000</v>
      </c>
      <c r="F132" s="39"/>
      <c r="G132" s="34"/>
      <c r="H132" s="39"/>
    </row>
    <row r="133" spans="2:8" x14ac:dyDescent="0.2">
      <c r="B133" s="7" t="s">
        <v>108</v>
      </c>
      <c r="C133" s="87" t="s">
        <v>243</v>
      </c>
      <c r="D133" s="57">
        <v>50000</v>
      </c>
      <c r="F133" s="39"/>
    </row>
    <row r="134" spans="2:8" x14ac:dyDescent="0.2">
      <c r="B134" s="7" t="s">
        <v>109</v>
      </c>
      <c r="C134" s="101" t="s">
        <v>182</v>
      </c>
      <c r="D134" s="57">
        <v>599000</v>
      </c>
    </row>
    <row r="135" spans="2:8" x14ac:dyDescent="0.2">
      <c r="B135" s="8">
        <v>236</v>
      </c>
      <c r="C135" s="90" t="s">
        <v>183</v>
      </c>
      <c r="D135" s="55">
        <f>+D136+D140+D144+D147+D150</f>
        <v>1900000</v>
      </c>
    </row>
    <row r="136" spans="2:8" x14ac:dyDescent="0.2">
      <c r="B136" s="12">
        <v>2361</v>
      </c>
      <c r="C136" s="103" t="s">
        <v>110</v>
      </c>
      <c r="D136" s="56">
        <f t="shared" ref="D136" si="17">SUM(D137:D139)</f>
        <v>300000</v>
      </c>
    </row>
    <row r="137" spans="2:8" x14ac:dyDescent="0.2">
      <c r="B137" s="7" t="s">
        <v>111</v>
      </c>
      <c r="C137" s="87" t="s">
        <v>244</v>
      </c>
      <c r="D137" s="57">
        <v>100000</v>
      </c>
    </row>
    <row r="138" spans="2:8" x14ac:dyDescent="0.2">
      <c r="B138" s="7" t="s">
        <v>112</v>
      </c>
      <c r="C138" s="87" t="s">
        <v>245</v>
      </c>
      <c r="D138" s="57">
        <v>100000</v>
      </c>
    </row>
    <row r="139" spans="2:8" x14ac:dyDescent="0.2">
      <c r="B139" s="7" t="s">
        <v>113</v>
      </c>
      <c r="C139" s="87" t="s">
        <v>246</v>
      </c>
      <c r="D139" s="57">
        <v>100000</v>
      </c>
    </row>
    <row r="140" spans="2:8" x14ac:dyDescent="0.2">
      <c r="B140" s="12">
        <v>2362</v>
      </c>
      <c r="C140" s="99" t="s">
        <v>114</v>
      </c>
      <c r="D140" s="56">
        <f t="shared" ref="D140" si="18">SUM(D141:D143)</f>
        <v>300000</v>
      </c>
    </row>
    <row r="141" spans="2:8" x14ac:dyDescent="0.2">
      <c r="B141" s="7" t="s">
        <v>115</v>
      </c>
      <c r="C141" s="87" t="s">
        <v>247</v>
      </c>
      <c r="D141" s="57">
        <v>100000</v>
      </c>
      <c r="F141" s="36"/>
    </row>
    <row r="142" spans="2:8" x14ac:dyDescent="0.2">
      <c r="B142" s="7" t="s">
        <v>116</v>
      </c>
      <c r="C142" s="87" t="s">
        <v>248</v>
      </c>
      <c r="D142" s="57">
        <v>100000</v>
      </c>
    </row>
    <row r="143" spans="2:8" x14ac:dyDescent="0.2">
      <c r="B143" s="7" t="s">
        <v>117</v>
      </c>
      <c r="C143" s="87" t="s">
        <v>249</v>
      </c>
      <c r="D143" s="57">
        <v>100000</v>
      </c>
    </row>
    <row r="144" spans="2:8" x14ac:dyDescent="0.2">
      <c r="B144" s="12">
        <v>2363</v>
      </c>
      <c r="C144" s="99" t="s">
        <v>118</v>
      </c>
      <c r="D144" s="56">
        <f>+D145+D146</f>
        <v>1000000</v>
      </c>
    </row>
    <row r="145" spans="2:4" ht="16.5" customHeight="1" x14ac:dyDescent="0.2">
      <c r="B145" s="7" t="s">
        <v>119</v>
      </c>
      <c r="C145" s="84" t="s">
        <v>250</v>
      </c>
      <c r="D145" s="57">
        <v>800000</v>
      </c>
    </row>
    <row r="146" spans="2:4" ht="16.5" customHeight="1" x14ac:dyDescent="0.2">
      <c r="B146" s="47" t="s">
        <v>293</v>
      </c>
      <c r="C146" s="84" t="s">
        <v>294</v>
      </c>
      <c r="D146" s="59">
        <v>200000</v>
      </c>
    </row>
    <row r="147" spans="2:4" x14ac:dyDescent="0.2">
      <c r="B147" s="12">
        <v>2364</v>
      </c>
      <c r="C147" s="99" t="s">
        <v>120</v>
      </c>
      <c r="D147" s="56">
        <f t="shared" ref="D147" si="19">+D148+D149</f>
        <v>200000</v>
      </c>
    </row>
    <row r="148" spans="2:4" ht="13.5" customHeight="1" x14ac:dyDescent="0.2">
      <c r="B148" s="7" t="s">
        <v>121</v>
      </c>
      <c r="C148" s="87" t="s">
        <v>251</v>
      </c>
      <c r="D148" s="57">
        <v>100000</v>
      </c>
    </row>
    <row r="149" spans="2:4" ht="14.25" customHeight="1" x14ac:dyDescent="0.2">
      <c r="B149" s="7" t="s">
        <v>122</v>
      </c>
      <c r="C149" s="87" t="s">
        <v>252</v>
      </c>
      <c r="D149" s="57">
        <v>100000</v>
      </c>
    </row>
    <row r="150" spans="2:4" ht="17.25" customHeight="1" x14ac:dyDescent="0.2">
      <c r="B150" s="12">
        <v>2369</v>
      </c>
      <c r="C150" s="99" t="s">
        <v>123</v>
      </c>
      <c r="D150" s="56">
        <f t="shared" ref="D150" si="20">+D151</f>
        <v>100000</v>
      </c>
    </row>
    <row r="151" spans="2:4" ht="17.25" customHeight="1" x14ac:dyDescent="0.2">
      <c r="B151" s="11" t="s">
        <v>124</v>
      </c>
      <c r="C151" s="100" t="s">
        <v>253</v>
      </c>
      <c r="D151" s="57">
        <v>100000</v>
      </c>
    </row>
    <row r="152" spans="2:4" ht="25.5" x14ac:dyDescent="0.2">
      <c r="B152" s="8">
        <v>237</v>
      </c>
      <c r="C152" s="90" t="s">
        <v>125</v>
      </c>
      <c r="D152" s="55">
        <f t="shared" ref="D152" si="21">+D153+D157</f>
        <v>18697952</v>
      </c>
    </row>
    <row r="153" spans="2:4" x14ac:dyDescent="0.2">
      <c r="B153" s="12">
        <v>2371</v>
      </c>
      <c r="C153" s="99" t="s">
        <v>126</v>
      </c>
      <c r="D153" s="61">
        <f t="shared" ref="D153" si="22">SUM(D154:D156)</f>
        <v>18097952</v>
      </c>
    </row>
    <row r="154" spans="2:4" x14ac:dyDescent="0.2">
      <c r="B154" s="7" t="s">
        <v>127</v>
      </c>
      <c r="C154" s="87" t="s">
        <v>128</v>
      </c>
      <c r="D154" s="57">
        <v>8948976</v>
      </c>
    </row>
    <row r="155" spans="2:4" x14ac:dyDescent="0.2">
      <c r="B155" s="7" t="s">
        <v>129</v>
      </c>
      <c r="C155" s="87" t="s">
        <v>130</v>
      </c>
      <c r="D155" s="57">
        <v>8948976</v>
      </c>
    </row>
    <row r="156" spans="2:4" x14ac:dyDescent="0.2">
      <c r="B156" s="7" t="s">
        <v>131</v>
      </c>
      <c r="C156" s="87" t="s">
        <v>132</v>
      </c>
      <c r="D156" s="57">
        <v>200000</v>
      </c>
    </row>
    <row r="157" spans="2:4" x14ac:dyDescent="0.2">
      <c r="B157" s="12">
        <v>2372</v>
      </c>
      <c r="C157" s="99" t="s">
        <v>133</v>
      </c>
      <c r="D157" s="61">
        <f>+D158+D159</f>
        <v>600000</v>
      </c>
    </row>
    <row r="158" spans="2:4" x14ac:dyDescent="0.2">
      <c r="B158" s="11" t="s">
        <v>134</v>
      </c>
      <c r="C158" s="104" t="s">
        <v>254</v>
      </c>
      <c r="D158" s="57">
        <v>300000</v>
      </c>
    </row>
    <row r="159" spans="2:4" ht="16.5" customHeight="1" x14ac:dyDescent="0.2">
      <c r="B159" s="7" t="s">
        <v>295</v>
      </c>
      <c r="C159" s="93" t="s">
        <v>296</v>
      </c>
      <c r="D159" s="57">
        <v>300000</v>
      </c>
    </row>
    <row r="160" spans="2:4" x14ac:dyDescent="0.2">
      <c r="B160" s="8">
        <v>239</v>
      </c>
      <c r="C160" s="98" t="s">
        <v>255</v>
      </c>
      <c r="D160" s="55">
        <f>SUM(D161:D171)</f>
        <v>14979923</v>
      </c>
    </row>
    <row r="161" spans="2:8" x14ac:dyDescent="0.2">
      <c r="B161" s="7" t="s">
        <v>135</v>
      </c>
      <c r="C161" s="93" t="s">
        <v>256</v>
      </c>
      <c r="D161" s="57">
        <v>800000</v>
      </c>
      <c r="F161" s="34"/>
      <c r="G161" s="36"/>
    </row>
    <row r="162" spans="2:8" ht="16.5" customHeight="1" x14ac:dyDescent="0.2">
      <c r="B162" s="7" t="s">
        <v>136</v>
      </c>
      <c r="C162" s="93" t="s">
        <v>257</v>
      </c>
      <c r="D162" s="57">
        <v>7024923</v>
      </c>
    </row>
    <row r="163" spans="2:8" x14ac:dyDescent="0.2">
      <c r="B163" s="7" t="s">
        <v>137</v>
      </c>
      <c r="C163" s="84" t="s">
        <v>258</v>
      </c>
      <c r="D163" s="57">
        <v>40000</v>
      </c>
    </row>
    <row r="164" spans="2:8" ht="15.75" customHeight="1" x14ac:dyDescent="0.2">
      <c r="B164" s="11" t="s">
        <v>138</v>
      </c>
      <c r="C164" s="104" t="s">
        <v>259</v>
      </c>
      <c r="D164" s="57">
        <v>55000</v>
      </c>
    </row>
    <row r="165" spans="2:8" x14ac:dyDescent="0.2">
      <c r="B165" s="11" t="s">
        <v>139</v>
      </c>
      <c r="C165" s="104" t="s">
        <v>260</v>
      </c>
      <c r="D165" s="57">
        <v>200000</v>
      </c>
    </row>
    <row r="166" spans="2:8" ht="16.5" customHeight="1" x14ac:dyDescent="0.2">
      <c r="B166" s="7" t="s">
        <v>140</v>
      </c>
      <c r="C166" s="93" t="s">
        <v>261</v>
      </c>
      <c r="D166" s="57">
        <v>4000000</v>
      </c>
      <c r="E166" s="26"/>
    </row>
    <row r="167" spans="2:8" ht="16.5" customHeight="1" x14ac:dyDescent="0.2">
      <c r="B167" s="7" t="s">
        <v>297</v>
      </c>
      <c r="C167" s="93" t="s">
        <v>299</v>
      </c>
      <c r="D167" s="59">
        <v>100000</v>
      </c>
    </row>
    <row r="168" spans="2:8" ht="16.5" customHeight="1" x14ac:dyDescent="0.2">
      <c r="B168" s="7" t="s">
        <v>298</v>
      </c>
      <c r="C168" s="93" t="s">
        <v>300</v>
      </c>
      <c r="D168" s="59">
        <v>100000</v>
      </c>
    </row>
    <row r="169" spans="2:8" ht="16.5" customHeight="1" x14ac:dyDescent="0.2">
      <c r="B169" s="7" t="s">
        <v>340</v>
      </c>
      <c r="C169" s="93" t="s">
        <v>341</v>
      </c>
      <c r="D169" s="59">
        <v>2250000</v>
      </c>
    </row>
    <row r="170" spans="2:8" ht="16.5" customHeight="1" x14ac:dyDescent="0.2">
      <c r="B170" s="7" t="s">
        <v>342</v>
      </c>
      <c r="C170" s="93" t="s">
        <v>343</v>
      </c>
      <c r="D170" s="59">
        <v>310000</v>
      </c>
    </row>
    <row r="171" spans="2:8" ht="16.5" customHeight="1" x14ac:dyDescent="0.2">
      <c r="B171" s="7" t="s">
        <v>344</v>
      </c>
      <c r="C171" s="93" t="s">
        <v>345</v>
      </c>
      <c r="D171" s="59">
        <v>100000</v>
      </c>
    </row>
    <row r="172" spans="2:8" x14ac:dyDescent="0.2">
      <c r="B172" s="10">
        <v>24</v>
      </c>
      <c r="C172" s="105" t="s">
        <v>141</v>
      </c>
      <c r="D172" s="54">
        <f t="shared" ref="D172" si="23">+D173</f>
        <v>2699984</v>
      </c>
    </row>
    <row r="173" spans="2:8" ht="25.5" x14ac:dyDescent="0.2">
      <c r="B173" s="8">
        <v>241</v>
      </c>
      <c r="C173" s="98" t="s">
        <v>280</v>
      </c>
      <c r="D173" s="62">
        <f>SUM(D174:D177)</f>
        <v>2699984</v>
      </c>
      <c r="F173" s="36"/>
    </row>
    <row r="174" spans="2:8" ht="18.75" customHeight="1" x14ac:dyDescent="0.2">
      <c r="B174" s="7" t="s">
        <v>143</v>
      </c>
      <c r="C174" s="93" t="s">
        <v>262</v>
      </c>
      <c r="D174" s="57">
        <v>1000000</v>
      </c>
    </row>
    <row r="175" spans="2:8" ht="24" customHeight="1" x14ac:dyDescent="0.2">
      <c r="B175" s="7" t="s">
        <v>315</v>
      </c>
      <c r="C175" s="106" t="s">
        <v>276</v>
      </c>
      <c r="D175" s="57">
        <v>0</v>
      </c>
      <c r="E175" s="34"/>
      <c r="F175" s="34"/>
      <c r="G175" s="39"/>
      <c r="H175" s="39"/>
    </row>
    <row r="176" spans="2:8" ht="24" customHeight="1" x14ac:dyDescent="0.2">
      <c r="B176" s="7" t="s">
        <v>346</v>
      </c>
      <c r="C176" s="106" t="s">
        <v>347</v>
      </c>
      <c r="D176" s="57">
        <v>1699984</v>
      </c>
      <c r="E176" s="34"/>
      <c r="F176" s="34"/>
      <c r="G176" s="39"/>
      <c r="H176" s="39"/>
    </row>
    <row r="177" spans="2:8" ht="25.5" x14ac:dyDescent="0.2">
      <c r="B177" s="7" t="s">
        <v>301</v>
      </c>
      <c r="C177" s="106" t="s">
        <v>321</v>
      </c>
      <c r="D177" s="59">
        <v>0</v>
      </c>
    </row>
    <row r="178" spans="2:8" ht="27" customHeight="1" x14ac:dyDescent="0.2">
      <c r="B178" s="10">
        <v>26</v>
      </c>
      <c r="C178" s="107" t="s">
        <v>146</v>
      </c>
      <c r="D178" s="54">
        <f>+D179+D184+D187+D190+D193</f>
        <v>9451000</v>
      </c>
      <c r="E178" s="36"/>
    </row>
    <row r="179" spans="2:8" ht="15" customHeight="1" x14ac:dyDescent="0.2">
      <c r="B179" s="8">
        <v>261</v>
      </c>
      <c r="C179" s="98" t="s">
        <v>147</v>
      </c>
      <c r="D179" s="55">
        <f t="shared" ref="D179" si="24">+D180+D181+D182+D183</f>
        <v>3851000</v>
      </c>
    </row>
    <row r="180" spans="2:8" x14ac:dyDescent="0.2">
      <c r="B180" s="7" t="s">
        <v>148</v>
      </c>
      <c r="C180" s="93" t="s">
        <v>263</v>
      </c>
      <c r="D180" s="57">
        <v>350000</v>
      </c>
    </row>
    <row r="181" spans="2:8" ht="17.25" customHeight="1" x14ac:dyDescent="0.2">
      <c r="B181" s="7" t="s">
        <v>149</v>
      </c>
      <c r="C181" s="93" t="s">
        <v>264</v>
      </c>
      <c r="D181" s="57">
        <v>3101000</v>
      </c>
    </row>
    <row r="182" spans="2:8" ht="18" customHeight="1" x14ac:dyDescent="0.2">
      <c r="B182" s="7" t="s">
        <v>150</v>
      </c>
      <c r="C182" s="93" t="s">
        <v>151</v>
      </c>
      <c r="D182" s="57">
        <v>200000</v>
      </c>
    </row>
    <row r="183" spans="2:8" ht="18.75" customHeight="1" x14ac:dyDescent="0.2">
      <c r="B183" s="7" t="s">
        <v>152</v>
      </c>
      <c r="C183" s="93" t="s">
        <v>265</v>
      </c>
      <c r="D183" s="57">
        <v>200000</v>
      </c>
    </row>
    <row r="184" spans="2:8" ht="25.5" x14ac:dyDescent="0.2">
      <c r="B184" s="8">
        <v>262</v>
      </c>
      <c r="C184" s="98" t="s">
        <v>185</v>
      </c>
      <c r="D184" s="55">
        <f t="shared" ref="D184" si="25">+D185+D186</f>
        <v>100000</v>
      </c>
    </row>
    <row r="185" spans="2:8" ht="18" customHeight="1" x14ac:dyDescent="0.2">
      <c r="B185" s="7" t="s">
        <v>153</v>
      </c>
      <c r="C185" s="93" t="s">
        <v>266</v>
      </c>
      <c r="D185" s="57">
        <v>50000</v>
      </c>
    </row>
    <row r="186" spans="2:8" ht="19.5" customHeight="1" x14ac:dyDescent="0.2">
      <c r="B186" s="7" t="s">
        <v>154</v>
      </c>
      <c r="C186" s="93" t="s">
        <v>267</v>
      </c>
      <c r="D186" s="57">
        <v>50000</v>
      </c>
    </row>
    <row r="187" spans="2:8" x14ac:dyDescent="0.2">
      <c r="B187" s="31">
        <v>264</v>
      </c>
      <c r="C187" s="90" t="s">
        <v>155</v>
      </c>
      <c r="D187" s="63">
        <f t="shared" ref="D187" si="26">+D188+D189</f>
        <v>500000</v>
      </c>
    </row>
    <row r="188" spans="2:8" ht="18.75" customHeight="1" x14ac:dyDescent="0.2">
      <c r="B188" s="7" t="s">
        <v>156</v>
      </c>
      <c r="C188" s="91" t="s">
        <v>268</v>
      </c>
      <c r="D188" s="57">
        <v>400000</v>
      </c>
    </row>
    <row r="189" spans="2:8" ht="16.5" customHeight="1" x14ac:dyDescent="0.2">
      <c r="B189" s="11" t="s">
        <v>157</v>
      </c>
      <c r="C189" s="108" t="s">
        <v>269</v>
      </c>
      <c r="D189" s="57">
        <v>100000</v>
      </c>
    </row>
    <row r="190" spans="2:8" x14ac:dyDescent="0.2">
      <c r="B190" s="8">
        <v>265</v>
      </c>
      <c r="C190" s="98" t="s">
        <v>158</v>
      </c>
      <c r="D190" s="55">
        <f t="shared" ref="D190" si="27">+D191+D192</f>
        <v>1000000</v>
      </c>
    </row>
    <row r="191" spans="2:8" x14ac:dyDescent="0.2">
      <c r="B191" s="11" t="s">
        <v>159</v>
      </c>
      <c r="C191" s="104" t="s">
        <v>270</v>
      </c>
      <c r="D191" s="57">
        <v>500000</v>
      </c>
    </row>
    <row r="192" spans="2:8" x14ac:dyDescent="0.2">
      <c r="B192" s="11" t="s">
        <v>160</v>
      </c>
      <c r="C192" s="104" t="s">
        <v>271</v>
      </c>
      <c r="D192" s="57">
        <v>500000</v>
      </c>
      <c r="H192" s="39"/>
    </row>
    <row r="193" spans="2:7" x14ac:dyDescent="0.2">
      <c r="B193" s="8">
        <v>268</v>
      </c>
      <c r="C193" s="98" t="s">
        <v>161</v>
      </c>
      <c r="D193" s="55">
        <f t="shared" ref="D193" si="28">+D194</f>
        <v>4000000</v>
      </c>
    </row>
    <row r="194" spans="2:7" ht="22.5" customHeight="1" x14ac:dyDescent="0.2">
      <c r="B194" s="11" t="s">
        <v>162</v>
      </c>
      <c r="C194" s="104" t="s">
        <v>272</v>
      </c>
      <c r="D194" s="57">
        <v>4000000</v>
      </c>
    </row>
    <row r="195" spans="2:7" ht="22.5" customHeight="1" x14ac:dyDescent="0.2">
      <c r="B195" s="10">
        <v>27</v>
      </c>
      <c r="C195" s="107" t="s">
        <v>310</v>
      </c>
      <c r="D195" s="54">
        <f>SUM(D196:D198)</f>
        <v>241517712</v>
      </c>
      <c r="E195" s="34"/>
    </row>
    <row r="196" spans="2:7" x14ac:dyDescent="0.2">
      <c r="B196" s="7" t="s">
        <v>148</v>
      </c>
      <c r="C196" s="93" t="s">
        <v>263</v>
      </c>
      <c r="D196" s="57">
        <v>135249742</v>
      </c>
    </row>
    <row r="197" spans="2:7" ht="22.5" customHeight="1" x14ac:dyDescent="0.2">
      <c r="B197" s="11" t="s">
        <v>311</v>
      </c>
      <c r="C197" s="104" t="s">
        <v>312</v>
      </c>
      <c r="D197" s="57">
        <v>101061457</v>
      </c>
      <c r="E197" s="34"/>
    </row>
    <row r="198" spans="2:7" ht="22.5" customHeight="1" x14ac:dyDescent="0.2">
      <c r="B198" s="7" t="s">
        <v>322</v>
      </c>
      <c r="C198" s="93" t="s">
        <v>323</v>
      </c>
      <c r="D198" s="57">
        <v>5206513</v>
      </c>
    </row>
    <row r="199" spans="2:7" ht="22.5" customHeight="1" x14ac:dyDescent="0.2">
      <c r="B199" s="30" t="s">
        <v>360</v>
      </c>
      <c r="C199" s="112" t="s">
        <v>361</v>
      </c>
      <c r="D199" s="66">
        <f>+D200+D210</f>
        <v>6305000</v>
      </c>
      <c r="G199" s="131"/>
    </row>
    <row r="200" spans="2:7" ht="22.5" customHeight="1" x14ac:dyDescent="0.2">
      <c r="B200" s="3">
        <v>21</v>
      </c>
      <c r="C200" s="114" t="s">
        <v>4</v>
      </c>
      <c r="D200" s="54">
        <f>+D201+D206</f>
        <v>5370000</v>
      </c>
      <c r="G200" s="34"/>
    </row>
    <row r="201" spans="2:7" ht="22.5" customHeight="1" x14ac:dyDescent="0.2">
      <c r="B201" s="4" t="s">
        <v>168</v>
      </c>
      <c r="C201" s="115" t="s">
        <v>5</v>
      </c>
      <c r="D201" s="55">
        <f>+D202+D204</f>
        <v>4700000</v>
      </c>
    </row>
    <row r="202" spans="2:7" ht="22.5" customHeight="1" x14ac:dyDescent="0.2">
      <c r="B202" s="5" t="s">
        <v>169</v>
      </c>
      <c r="C202" s="82" t="s">
        <v>6</v>
      </c>
      <c r="D202" s="56">
        <f>+D203</f>
        <v>4200000</v>
      </c>
    </row>
    <row r="203" spans="2:7" ht="22.5" customHeight="1" x14ac:dyDescent="0.2">
      <c r="B203" s="6" t="s">
        <v>7</v>
      </c>
      <c r="C203" s="80" t="s">
        <v>190</v>
      </c>
      <c r="D203" s="57">
        <v>4200000</v>
      </c>
    </row>
    <row r="204" spans="2:7" ht="22.5" customHeight="1" x14ac:dyDescent="0.2">
      <c r="B204" s="5">
        <v>2114</v>
      </c>
      <c r="C204" s="82" t="s">
        <v>15</v>
      </c>
      <c r="D204" s="56">
        <f>+D205</f>
        <v>500000</v>
      </c>
    </row>
    <row r="205" spans="2:7" ht="22.5" customHeight="1" x14ac:dyDescent="0.2">
      <c r="B205" s="6" t="s">
        <v>277</v>
      </c>
      <c r="C205" s="80" t="s">
        <v>273</v>
      </c>
      <c r="D205" s="57">
        <v>500000</v>
      </c>
    </row>
    <row r="206" spans="2:7" ht="22.5" customHeight="1" x14ac:dyDescent="0.2">
      <c r="B206" s="8">
        <v>215</v>
      </c>
      <c r="C206" s="90" t="s">
        <v>35</v>
      </c>
      <c r="D206" s="55">
        <f t="shared" ref="D206" si="29">SUM(D207:D209)</f>
        <v>670000</v>
      </c>
    </row>
    <row r="207" spans="2:7" ht="22.5" customHeight="1" x14ac:dyDescent="0.2">
      <c r="B207" s="7" t="s">
        <v>36</v>
      </c>
      <c r="C207" s="87" t="s">
        <v>196</v>
      </c>
      <c r="D207" s="57">
        <v>300000</v>
      </c>
    </row>
    <row r="208" spans="2:7" ht="22.5" customHeight="1" x14ac:dyDescent="0.2">
      <c r="B208" s="7" t="s">
        <v>37</v>
      </c>
      <c r="C208" s="87" t="s">
        <v>197</v>
      </c>
      <c r="D208" s="57">
        <v>320000</v>
      </c>
    </row>
    <row r="209" spans="2:7" ht="22.5" customHeight="1" x14ac:dyDescent="0.2">
      <c r="B209" s="7" t="s">
        <v>38</v>
      </c>
      <c r="C209" s="87" t="s">
        <v>198</v>
      </c>
      <c r="D209" s="57">
        <v>50000</v>
      </c>
    </row>
    <row r="210" spans="2:7" ht="22.5" customHeight="1" x14ac:dyDescent="0.2">
      <c r="B210" s="10">
        <v>22</v>
      </c>
      <c r="C210" s="92" t="s">
        <v>39</v>
      </c>
      <c r="D210" s="54">
        <f>+D211+D214</f>
        <v>935000</v>
      </c>
    </row>
    <row r="211" spans="2:7" ht="22.5" customHeight="1" x14ac:dyDescent="0.2">
      <c r="B211" s="8">
        <v>222</v>
      </c>
      <c r="C211" s="94" t="s">
        <v>52</v>
      </c>
      <c r="D211" s="55">
        <f>SUM(D212:D213)</f>
        <v>435000</v>
      </c>
    </row>
    <row r="212" spans="2:7" ht="22.5" customHeight="1" x14ac:dyDescent="0.2">
      <c r="B212" s="11" t="s">
        <v>53</v>
      </c>
      <c r="C212" s="87" t="s">
        <v>205</v>
      </c>
      <c r="D212" s="57">
        <v>217500</v>
      </c>
    </row>
    <row r="213" spans="2:7" ht="22.5" customHeight="1" x14ac:dyDescent="0.2">
      <c r="B213" s="11" t="s">
        <v>54</v>
      </c>
      <c r="C213" s="87" t="s">
        <v>206</v>
      </c>
      <c r="D213" s="57">
        <v>217500</v>
      </c>
    </row>
    <row r="214" spans="2:7" ht="22.5" customHeight="1" x14ac:dyDescent="0.2">
      <c r="B214" s="8">
        <v>228</v>
      </c>
      <c r="C214" s="94" t="s">
        <v>275</v>
      </c>
      <c r="D214" s="55">
        <f>+D215+D216</f>
        <v>500000</v>
      </c>
    </row>
    <row r="215" spans="2:7" ht="22.5" customHeight="1" x14ac:dyDescent="0.2">
      <c r="B215" s="7" t="s">
        <v>292</v>
      </c>
      <c r="C215" s="130" t="s">
        <v>77</v>
      </c>
      <c r="D215" s="57">
        <v>300000</v>
      </c>
    </row>
    <row r="216" spans="2:7" ht="22.5" customHeight="1" x14ac:dyDescent="0.2">
      <c r="B216" s="7" t="s">
        <v>79</v>
      </c>
      <c r="C216" s="91" t="s">
        <v>222</v>
      </c>
      <c r="D216" s="60">
        <v>200000</v>
      </c>
    </row>
    <row r="217" spans="2:7" x14ac:dyDescent="0.2">
      <c r="B217" s="13"/>
      <c r="C217" s="109"/>
      <c r="D217" s="64"/>
    </row>
    <row r="218" spans="2:7" x14ac:dyDescent="0.2">
      <c r="B218" s="32"/>
      <c r="C218" s="110" t="s">
        <v>163</v>
      </c>
      <c r="D218" s="65">
        <f>+D6+D44+D110+D172+D178+D195+D199</f>
        <v>908692254</v>
      </c>
      <c r="E218" s="36"/>
    </row>
    <row r="219" spans="2:7" x14ac:dyDescent="0.2">
      <c r="B219" s="15"/>
      <c r="C219" s="111"/>
      <c r="D219" s="66"/>
    </row>
    <row r="220" spans="2:7" ht="25.5" x14ac:dyDescent="0.2">
      <c r="B220" s="30" t="s">
        <v>164</v>
      </c>
      <c r="C220" s="112" t="s">
        <v>165</v>
      </c>
      <c r="D220" s="53">
        <f t="shared" ref="D220" si="30">+D221</f>
        <v>21120000</v>
      </c>
      <c r="G220" s="36"/>
    </row>
    <row r="221" spans="2:7" ht="25.5" x14ac:dyDescent="0.2">
      <c r="B221" s="33" t="s">
        <v>166</v>
      </c>
      <c r="C221" s="113" t="s">
        <v>167</v>
      </c>
      <c r="D221" s="55">
        <f>+D222+D232</f>
        <v>21120000</v>
      </c>
    </row>
    <row r="222" spans="2:7" ht="21" customHeight="1" x14ac:dyDescent="0.2">
      <c r="B222" s="3">
        <v>21</v>
      </c>
      <c r="C222" s="114" t="s">
        <v>4</v>
      </c>
      <c r="D222" s="54">
        <f t="shared" ref="D222" si="31">+D223+D228</f>
        <v>20120000</v>
      </c>
    </row>
    <row r="223" spans="2:7" x14ac:dyDescent="0.2">
      <c r="B223" s="4" t="s">
        <v>168</v>
      </c>
      <c r="C223" s="115" t="s">
        <v>5</v>
      </c>
      <c r="D223" s="55">
        <f>+D224+D226</f>
        <v>17500000</v>
      </c>
    </row>
    <row r="224" spans="2:7" x14ac:dyDescent="0.2">
      <c r="B224" s="5" t="s">
        <v>169</v>
      </c>
      <c r="C224" s="82" t="s">
        <v>6</v>
      </c>
      <c r="D224" s="56">
        <f>+D225</f>
        <v>16200000</v>
      </c>
    </row>
    <row r="225" spans="2:8" x14ac:dyDescent="0.2">
      <c r="B225" s="6" t="s">
        <v>7</v>
      </c>
      <c r="C225" s="80" t="s">
        <v>190</v>
      </c>
      <c r="D225" s="57">
        <v>16200000</v>
      </c>
    </row>
    <row r="226" spans="2:8" x14ac:dyDescent="0.2">
      <c r="B226" s="5">
        <v>2114</v>
      </c>
      <c r="C226" s="82" t="s">
        <v>15</v>
      </c>
      <c r="D226" s="56">
        <f>+D227</f>
        <v>1300000</v>
      </c>
    </row>
    <row r="227" spans="2:8" ht="16.5" customHeight="1" x14ac:dyDescent="0.2">
      <c r="B227" s="6" t="s">
        <v>277</v>
      </c>
      <c r="C227" s="80" t="s">
        <v>273</v>
      </c>
      <c r="D227" s="57">
        <v>1300000</v>
      </c>
    </row>
    <row r="228" spans="2:8" x14ac:dyDescent="0.2">
      <c r="B228" s="8">
        <v>215</v>
      </c>
      <c r="C228" s="90" t="s">
        <v>35</v>
      </c>
      <c r="D228" s="55">
        <f t="shared" ref="D228" si="32">SUM(D229:D231)</f>
        <v>2620000</v>
      </c>
    </row>
    <row r="229" spans="2:8" x14ac:dyDescent="0.2">
      <c r="B229" s="7" t="s">
        <v>36</v>
      </c>
      <c r="C229" s="87" t="s">
        <v>196</v>
      </c>
      <c r="D229" s="57">
        <v>1200000</v>
      </c>
      <c r="G229" s="34"/>
      <c r="H229" s="34"/>
    </row>
    <row r="230" spans="2:8" x14ac:dyDescent="0.2">
      <c r="B230" s="7" t="s">
        <v>37</v>
      </c>
      <c r="C230" s="87" t="s">
        <v>197</v>
      </c>
      <c r="D230" s="57">
        <v>1300000</v>
      </c>
    </row>
    <row r="231" spans="2:8" x14ac:dyDescent="0.2">
      <c r="B231" s="7" t="s">
        <v>38</v>
      </c>
      <c r="C231" s="87" t="s">
        <v>198</v>
      </c>
      <c r="D231" s="57">
        <v>120000</v>
      </c>
    </row>
    <row r="232" spans="2:8" x14ac:dyDescent="0.2">
      <c r="B232" s="10">
        <v>22</v>
      </c>
      <c r="C232" s="92" t="s">
        <v>39</v>
      </c>
      <c r="D232" s="54">
        <f t="shared" ref="D232" si="33">+D233</f>
        <v>1000000</v>
      </c>
    </row>
    <row r="233" spans="2:8" ht="13.5" customHeight="1" x14ac:dyDescent="0.2">
      <c r="B233" s="8">
        <v>225</v>
      </c>
      <c r="C233" s="94" t="s">
        <v>62</v>
      </c>
      <c r="D233" s="55">
        <f t="shared" ref="D233" si="34">SUM(D234:D234)</f>
        <v>1000000</v>
      </c>
    </row>
    <row r="234" spans="2:8" ht="16.5" customHeight="1" x14ac:dyDescent="0.2">
      <c r="B234" s="7" t="s">
        <v>64</v>
      </c>
      <c r="C234" s="96" t="s">
        <v>180</v>
      </c>
      <c r="D234" s="57">
        <v>1000000</v>
      </c>
    </row>
    <row r="235" spans="2:8" ht="15" customHeight="1" x14ac:dyDescent="0.2">
      <c r="B235" s="17"/>
      <c r="C235" s="116"/>
      <c r="D235" s="64"/>
    </row>
    <row r="236" spans="2:8" x14ac:dyDescent="0.2">
      <c r="B236" s="32"/>
      <c r="C236" s="117" t="s">
        <v>170</v>
      </c>
      <c r="D236" s="65">
        <f t="shared" ref="D236" si="35">+D220</f>
        <v>21120000</v>
      </c>
    </row>
    <row r="237" spans="2:8" x14ac:dyDescent="0.2">
      <c r="B237" s="15"/>
      <c r="C237" s="111"/>
      <c r="D237" s="66"/>
    </row>
    <row r="238" spans="2:8" ht="25.5" x14ac:dyDescent="0.2">
      <c r="B238" s="30" t="s">
        <v>171</v>
      </c>
      <c r="C238" s="112" t="s">
        <v>172</v>
      </c>
      <c r="D238" s="53">
        <f>+D239</f>
        <v>106585000</v>
      </c>
    </row>
    <row r="239" spans="2:8" ht="28.5" customHeight="1" x14ac:dyDescent="0.2">
      <c r="B239" s="16" t="s">
        <v>166</v>
      </c>
      <c r="C239" s="118" t="s">
        <v>173</v>
      </c>
      <c r="D239" s="55">
        <f>+D240+D250</f>
        <v>106585000</v>
      </c>
      <c r="H239" s="34"/>
    </row>
    <row r="240" spans="2:8" x14ac:dyDescent="0.2">
      <c r="B240" s="3">
        <v>21</v>
      </c>
      <c r="C240" s="114" t="s">
        <v>4</v>
      </c>
      <c r="D240" s="54">
        <f>+D241+D246</f>
        <v>106150000</v>
      </c>
      <c r="H240" s="34"/>
    </row>
    <row r="241" spans="2:8" x14ac:dyDescent="0.2">
      <c r="B241" s="4">
        <v>211</v>
      </c>
      <c r="C241" s="115" t="s">
        <v>5</v>
      </c>
      <c r="D241" s="55">
        <f>+D242</f>
        <v>93000000</v>
      </c>
      <c r="H241" s="34"/>
    </row>
    <row r="242" spans="2:8" x14ac:dyDescent="0.2">
      <c r="B242" s="5">
        <v>2111</v>
      </c>
      <c r="C242" s="82" t="s">
        <v>6</v>
      </c>
      <c r="D242" s="56">
        <f>+D243+D244</f>
        <v>93000000</v>
      </c>
      <c r="H242" s="39"/>
    </row>
    <row r="243" spans="2:8" x14ac:dyDescent="0.2">
      <c r="B243" s="6" t="s">
        <v>7</v>
      </c>
      <c r="C243" s="80" t="s">
        <v>8</v>
      </c>
      <c r="D243" s="57">
        <v>86000000</v>
      </c>
    </row>
    <row r="244" spans="2:8" x14ac:dyDescent="0.2">
      <c r="B244" s="5">
        <v>2114</v>
      </c>
      <c r="C244" s="82" t="s">
        <v>15</v>
      </c>
      <c r="D244" s="56">
        <f>+D245</f>
        <v>7000000</v>
      </c>
      <c r="H244" s="34"/>
    </row>
    <row r="245" spans="2:8" ht="14.25" customHeight="1" x14ac:dyDescent="0.2">
      <c r="B245" s="6" t="s">
        <v>277</v>
      </c>
      <c r="C245" s="80" t="s">
        <v>15</v>
      </c>
      <c r="D245" s="57">
        <v>7000000</v>
      </c>
    </row>
    <row r="246" spans="2:8" x14ac:dyDescent="0.2">
      <c r="B246" s="8">
        <v>2151</v>
      </c>
      <c r="C246" s="98" t="s">
        <v>35</v>
      </c>
      <c r="D246" s="55">
        <f>SUM(D247:D249)</f>
        <v>13150000</v>
      </c>
    </row>
    <row r="247" spans="2:8" x14ac:dyDescent="0.2">
      <c r="B247" s="7" t="s">
        <v>36</v>
      </c>
      <c r="C247" s="87" t="s">
        <v>196</v>
      </c>
      <c r="D247" s="57">
        <v>6000000</v>
      </c>
    </row>
    <row r="248" spans="2:8" x14ac:dyDescent="0.2">
      <c r="B248" s="7" t="s">
        <v>37</v>
      </c>
      <c r="C248" s="87" t="s">
        <v>197</v>
      </c>
      <c r="D248" s="57">
        <v>6300000</v>
      </c>
    </row>
    <row r="249" spans="2:8" x14ac:dyDescent="0.2">
      <c r="B249" s="7" t="s">
        <v>38</v>
      </c>
      <c r="C249" s="87" t="s">
        <v>198</v>
      </c>
      <c r="D249" s="57">
        <v>850000</v>
      </c>
    </row>
    <row r="250" spans="2:8" x14ac:dyDescent="0.2">
      <c r="B250" s="10">
        <v>22</v>
      </c>
      <c r="C250" s="92" t="s">
        <v>39</v>
      </c>
      <c r="D250" s="54">
        <f>+D251</f>
        <v>435000</v>
      </c>
    </row>
    <row r="251" spans="2:8" x14ac:dyDescent="0.2">
      <c r="B251" s="8">
        <v>222</v>
      </c>
      <c r="C251" s="94" t="s">
        <v>52</v>
      </c>
      <c r="D251" s="55">
        <f>SUM(D252:D253)</f>
        <v>435000</v>
      </c>
    </row>
    <row r="252" spans="2:8" x14ac:dyDescent="0.2">
      <c r="B252" s="11" t="s">
        <v>53</v>
      </c>
      <c r="C252" s="87" t="s">
        <v>205</v>
      </c>
      <c r="D252" s="57">
        <v>217500</v>
      </c>
    </row>
    <row r="253" spans="2:8" x14ac:dyDescent="0.2">
      <c r="B253" s="11" t="s">
        <v>54</v>
      </c>
      <c r="C253" s="87" t="s">
        <v>206</v>
      </c>
      <c r="D253" s="57">
        <v>217500</v>
      </c>
    </row>
    <row r="254" spans="2:8" x14ac:dyDescent="0.2">
      <c r="B254" s="14"/>
      <c r="C254" s="116"/>
      <c r="D254" s="64"/>
    </row>
    <row r="255" spans="2:8" x14ac:dyDescent="0.2">
      <c r="B255" s="14"/>
      <c r="C255" s="119" t="s">
        <v>174</v>
      </c>
      <c r="D255" s="64">
        <f>+D240+D250</f>
        <v>106585000</v>
      </c>
    </row>
    <row r="256" spans="2:8" x14ac:dyDescent="0.2">
      <c r="B256" s="15"/>
      <c r="C256" s="111"/>
      <c r="D256" s="66"/>
    </row>
    <row r="257" spans="2:10" ht="41.25" customHeight="1" x14ac:dyDescent="0.2">
      <c r="B257" s="2" t="s">
        <v>175</v>
      </c>
      <c r="C257" s="120" t="s">
        <v>176</v>
      </c>
      <c r="D257" s="66">
        <f>+D258</f>
        <v>9370000</v>
      </c>
    </row>
    <row r="258" spans="2:10" x14ac:dyDescent="0.2">
      <c r="B258" s="18" t="s">
        <v>166</v>
      </c>
      <c r="C258" s="121" t="s">
        <v>177</v>
      </c>
      <c r="D258" s="67">
        <f>+D259+D269+D272</f>
        <v>9370000</v>
      </c>
    </row>
    <row r="259" spans="2:10" x14ac:dyDescent="0.2">
      <c r="B259" s="3">
        <v>21</v>
      </c>
      <c r="C259" s="75" t="s">
        <v>4</v>
      </c>
      <c r="D259" s="54">
        <f>+D260+D265</f>
        <v>5370000</v>
      </c>
    </row>
    <row r="260" spans="2:10" x14ac:dyDescent="0.2">
      <c r="B260" s="4">
        <v>211</v>
      </c>
      <c r="C260" s="115" t="s">
        <v>5</v>
      </c>
      <c r="D260" s="55">
        <f t="shared" ref="D260" si="36">+D261</f>
        <v>4700000</v>
      </c>
    </row>
    <row r="261" spans="2:10" x14ac:dyDescent="0.2">
      <c r="B261" s="5">
        <v>2111</v>
      </c>
      <c r="C261" s="82" t="s">
        <v>6</v>
      </c>
      <c r="D261" s="56">
        <f t="shared" ref="D261" si="37">+D262+D264</f>
        <v>4700000</v>
      </c>
    </row>
    <row r="262" spans="2:10" x14ac:dyDescent="0.2">
      <c r="B262" s="6" t="s">
        <v>7</v>
      </c>
      <c r="C262" s="80" t="s">
        <v>190</v>
      </c>
      <c r="D262" s="57">
        <v>4200000</v>
      </c>
    </row>
    <row r="263" spans="2:10" x14ac:dyDescent="0.2">
      <c r="B263" s="5">
        <v>2114</v>
      </c>
      <c r="C263" s="82" t="s">
        <v>15</v>
      </c>
      <c r="D263" s="56">
        <f>+D264</f>
        <v>500000</v>
      </c>
    </row>
    <row r="264" spans="2:10" x14ac:dyDescent="0.2">
      <c r="B264" s="6" t="s">
        <v>277</v>
      </c>
      <c r="C264" s="80" t="s">
        <v>274</v>
      </c>
      <c r="D264" s="57">
        <v>500000</v>
      </c>
    </row>
    <row r="265" spans="2:10" x14ac:dyDescent="0.2">
      <c r="B265" s="8">
        <v>215</v>
      </c>
      <c r="C265" s="98" t="s">
        <v>35</v>
      </c>
      <c r="D265" s="55">
        <f t="shared" ref="D265" si="38">+D266+D267+D268</f>
        <v>670000</v>
      </c>
    </row>
    <row r="266" spans="2:10" x14ac:dyDescent="0.2">
      <c r="B266" s="7" t="s">
        <v>36</v>
      </c>
      <c r="C266" s="87" t="s">
        <v>196</v>
      </c>
      <c r="D266" s="57">
        <v>300000</v>
      </c>
      <c r="J266" s="34"/>
    </row>
    <row r="267" spans="2:10" x14ac:dyDescent="0.2">
      <c r="B267" s="7" t="s">
        <v>37</v>
      </c>
      <c r="C267" s="87" t="s">
        <v>197</v>
      </c>
      <c r="D267" s="57">
        <v>320000</v>
      </c>
      <c r="J267" s="34"/>
    </row>
    <row r="268" spans="2:10" x14ac:dyDescent="0.2">
      <c r="B268" s="7" t="s">
        <v>38</v>
      </c>
      <c r="C268" s="87" t="s">
        <v>198</v>
      </c>
      <c r="D268" s="57">
        <v>50000</v>
      </c>
      <c r="J268" s="34"/>
    </row>
    <row r="269" spans="2:10" x14ac:dyDescent="0.2">
      <c r="B269" s="10">
        <v>22</v>
      </c>
      <c r="C269" s="122" t="s">
        <v>39</v>
      </c>
      <c r="D269" s="54">
        <f t="shared" ref="D269" si="39">+D270</f>
        <v>500000</v>
      </c>
      <c r="J269" s="34"/>
    </row>
    <row r="270" spans="2:10" x14ac:dyDescent="0.2">
      <c r="B270" s="8">
        <v>228</v>
      </c>
      <c r="C270" s="94" t="s">
        <v>275</v>
      </c>
      <c r="D270" s="55">
        <f>SUM(D271:D271)</f>
        <v>500000</v>
      </c>
      <c r="J270" s="34"/>
    </row>
    <row r="271" spans="2:10" x14ac:dyDescent="0.2">
      <c r="B271" s="7" t="s">
        <v>79</v>
      </c>
      <c r="C271" s="91" t="s">
        <v>222</v>
      </c>
      <c r="D271" s="60">
        <v>500000</v>
      </c>
      <c r="J271" s="34"/>
    </row>
    <row r="272" spans="2:10" x14ac:dyDescent="0.2">
      <c r="B272" s="10">
        <v>24</v>
      </c>
      <c r="C272" s="107" t="s">
        <v>141</v>
      </c>
      <c r="D272" s="54">
        <f>+D273+D275</f>
        <v>3500000</v>
      </c>
      <c r="J272" s="35"/>
    </row>
    <row r="273" spans="2:8" ht="15" customHeight="1" x14ac:dyDescent="0.2">
      <c r="B273" s="8">
        <v>241</v>
      </c>
      <c r="C273" s="98" t="s">
        <v>142</v>
      </c>
      <c r="D273" s="62">
        <f>+D274</f>
        <v>100000</v>
      </c>
    </row>
    <row r="274" spans="2:8" ht="15.75" customHeight="1" x14ac:dyDescent="0.2">
      <c r="B274" s="7" t="s">
        <v>143</v>
      </c>
      <c r="C274" s="91" t="s">
        <v>262</v>
      </c>
      <c r="D274" s="59">
        <v>100000</v>
      </c>
    </row>
    <row r="275" spans="2:8" ht="25.5" customHeight="1" x14ac:dyDescent="0.2">
      <c r="B275" s="8">
        <v>247</v>
      </c>
      <c r="C275" s="90" t="s">
        <v>144</v>
      </c>
      <c r="D275" s="68">
        <f t="shared" ref="D275" si="40">+D276</f>
        <v>3400000</v>
      </c>
    </row>
    <row r="276" spans="2:8" ht="26.25" customHeight="1" x14ac:dyDescent="0.2">
      <c r="B276" s="11" t="s">
        <v>145</v>
      </c>
      <c r="C276" s="104" t="s">
        <v>329</v>
      </c>
      <c r="D276" s="57">
        <v>3400000</v>
      </c>
      <c r="F276" s="39"/>
    </row>
    <row r="277" spans="2:8" ht="17.25" customHeight="1" x14ac:dyDescent="0.2">
      <c r="B277" s="19" t="s">
        <v>175</v>
      </c>
      <c r="C277" s="123" t="s">
        <v>178</v>
      </c>
      <c r="D277" s="64">
        <f>+D259+D269+D272</f>
        <v>9370000</v>
      </c>
    </row>
    <row r="278" spans="2:8" ht="27" customHeight="1" x14ac:dyDescent="0.2">
      <c r="B278" s="2" t="s">
        <v>283</v>
      </c>
      <c r="C278" s="120" t="s">
        <v>284</v>
      </c>
      <c r="D278" s="66">
        <f>+D279</f>
        <v>147632127</v>
      </c>
      <c r="F278" s="34"/>
      <c r="G278" s="36"/>
    </row>
    <row r="279" spans="2:8" ht="26.25" customHeight="1" x14ac:dyDescent="0.2">
      <c r="B279" s="18" t="s">
        <v>166</v>
      </c>
      <c r="C279" s="121" t="s">
        <v>177</v>
      </c>
      <c r="D279" s="67">
        <f>+D280</f>
        <v>147632127</v>
      </c>
      <c r="F279" s="34"/>
    </row>
    <row r="280" spans="2:8" ht="17.25" customHeight="1" x14ac:dyDescent="0.2">
      <c r="B280" s="3">
        <v>21</v>
      </c>
      <c r="C280" s="75" t="s">
        <v>4</v>
      </c>
      <c r="D280" s="54">
        <f>+D281+D286</f>
        <v>147632127</v>
      </c>
      <c r="F280" s="34"/>
    </row>
    <row r="281" spans="2:8" ht="17.25" customHeight="1" x14ac:dyDescent="0.2">
      <c r="B281" s="4">
        <v>211</v>
      </c>
      <c r="C281" s="115" t="s">
        <v>5</v>
      </c>
      <c r="D281" s="55">
        <f t="shared" ref="D281" si="41">+D282</f>
        <v>132454793</v>
      </c>
    </row>
    <row r="282" spans="2:8" ht="17.25" customHeight="1" x14ac:dyDescent="0.2">
      <c r="B282" s="5">
        <v>2111</v>
      </c>
      <c r="C282" s="82" t="s">
        <v>6</v>
      </c>
      <c r="D282" s="56">
        <f t="shared" ref="D282" si="42">+D283+D285</f>
        <v>132454793</v>
      </c>
      <c r="E282" s="36"/>
      <c r="F282" s="36"/>
      <c r="H282" s="36"/>
    </row>
    <row r="283" spans="2:8" ht="17.25" customHeight="1" x14ac:dyDescent="0.2">
      <c r="B283" s="6" t="s">
        <v>7</v>
      </c>
      <c r="C283" s="80" t="s">
        <v>190</v>
      </c>
      <c r="D283" s="57">
        <v>120454793</v>
      </c>
      <c r="F283" s="39"/>
    </row>
    <row r="284" spans="2:8" ht="17.25" customHeight="1" x14ac:dyDescent="0.2">
      <c r="B284" s="5">
        <v>2114</v>
      </c>
      <c r="C284" s="82" t="s">
        <v>15</v>
      </c>
      <c r="D284" s="56">
        <f>+D285</f>
        <v>12000000</v>
      </c>
    </row>
    <row r="285" spans="2:8" ht="17.25" customHeight="1" x14ac:dyDescent="0.2">
      <c r="B285" s="6" t="s">
        <v>277</v>
      </c>
      <c r="C285" s="80" t="s">
        <v>274</v>
      </c>
      <c r="D285" s="57">
        <v>12000000</v>
      </c>
    </row>
    <row r="286" spans="2:8" ht="17.25" customHeight="1" x14ac:dyDescent="0.2">
      <c r="B286" s="8">
        <v>215</v>
      </c>
      <c r="C286" s="98" t="s">
        <v>35</v>
      </c>
      <c r="D286" s="55">
        <f t="shared" ref="D286" si="43">+D287+D288+D289</f>
        <v>15177334</v>
      </c>
    </row>
    <row r="287" spans="2:8" ht="11.25" customHeight="1" x14ac:dyDescent="0.2">
      <c r="B287" s="7" t="s">
        <v>36</v>
      </c>
      <c r="C287" s="87" t="s">
        <v>196</v>
      </c>
      <c r="D287" s="57">
        <v>7150388</v>
      </c>
    </row>
    <row r="288" spans="2:8" ht="11.25" customHeight="1" x14ac:dyDescent="0.2">
      <c r="B288" s="7" t="s">
        <v>37</v>
      </c>
      <c r="C288" s="87" t="s">
        <v>197</v>
      </c>
      <c r="D288" s="57">
        <v>7244423</v>
      </c>
    </row>
    <row r="289" spans="1:5" ht="11.25" customHeight="1" x14ac:dyDescent="0.2">
      <c r="B289" s="7" t="s">
        <v>38</v>
      </c>
      <c r="C289" s="87" t="s">
        <v>198</v>
      </c>
      <c r="D289" s="57">
        <v>782523</v>
      </c>
    </row>
    <row r="290" spans="1:5" ht="17.25" customHeight="1" x14ac:dyDescent="0.2">
      <c r="B290" s="19" t="s">
        <v>175</v>
      </c>
      <c r="C290" s="119" t="s">
        <v>316</v>
      </c>
      <c r="D290" s="64">
        <f>+D281+D286</f>
        <v>147632127</v>
      </c>
    </row>
    <row r="291" spans="1:5" x14ac:dyDescent="0.2">
      <c r="B291" s="20"/>
      <c r="C291" s="124"/>
      <c r="D291" s="69"/>
    </row>
    <row r="292" spans="1:5" x14ac:dyDescent="0.2">
      <c r="B292" s="21"/>
      <c r="C292" s="125" t="s">
        <v>179</v>
      </c>
      <c r="D292" s="70">
        <f>+D4+D220+D238+D257+D278</f>
        <v>1193399381</v>
      </c>
    </row>
    <row r="293" spans="1:5" s="24" customFormat="1" x14ac:dyDescent="0.2">
      <c r="D293" s="44"/>
    </row>
    <row r="294" spans="1:5" s="24" customFormat="1" x14ac:dyDescent="0.2">
      <c r="B294" s="27"/>
      <c r="D294" s="50"/>
    </row>
    <row r="295" spans="1:5" s="24" customFormat="1" x14ac:dyDescent="0.2">
      <c r="B295" s="27"/>
      <c r="D295" s="44"/>
    </row>
    <row r="296" spans="1:5" s="24" customFormat="1" x14ac:dyDescent="0.2">
      <c r="B296" s="27"/>
      <c r="D296" s="44"/>
    </row>
    <row r="297" spans="1:5" s="24" customFormat="1" x14ac:dyDescent="0.2">
      <c r="B297" s="27"/>
      <c r="D297" s="44"/>
    </row>
    <row r="298" spans="1:5" ht="18.75" customHeight="1" x14ac:dyDescent="0.2">
      <c r="B298" s="28" t="s">
        <v>282</v>
      </c>
      <c r="C298" s="41"/>
      <c r="D298" s="45" t="s">
        <v>326</v>
      </c>
      <c r="E298" s="38"/>
    </row>
    <row r="299" spans="1:5" ht="17.25" customHeight="1" x14ac:dyDescent="0.2">
      <c r="A299" s="26"/>
      <c r="B299" s="29" t="s">
        <v>281</v>
      </c>
      <c r="C299" s="41"/>
      <c r="D299" s="49" t="s">
        <v>327</v>
      </c>
      <c r="E299" s="38"/>
    </row>
    <row r="300" spans="1:5" ht="19.5" customHeight="1" x14ac:dyDescent="0.2">
      <c r="B300" s="41" t="s">
        <v>279</v>
      </c>
      <c r="C300" s="41"/>
      <c r="D300" s="41" t="s">
        <v>328</v>
      </c>
      <c r="E300" s="38"/>
    </row>
    <row r="301" spans="1:5" ht="26.25" customHeight="1" x14ac:dyDescent="0.2">
      <c r="B301" s="41"/>
      <c r="C301" s="42"/>
      <c r="D301" s="29"/>
    </row>
    <row r="302" spans="1:5" ht="26.25" customHeight="1" x14ac:dyDescent="0.2">
      <c r="B302" s="23"/>
      <c r="C302" s="25"/>
      <c r="D302" s="46"/>
    </row>
    <row r="304" spans="1:5" ht="13.5" customHeight="1" x14ac:dyDescent="0.2"/>
  </sheetData>
  <autoFilter ref="B2:D292"/>
  <printOptions horizontalCentered="1"/>
  <pageMargins left="0.31496062992125984" right="0.51181102362204722" top="2.2834645669291338" bottom="0.65" header="0" footer="0.31496062992125984"/>
  <pageSetup paperSize="5" scale="99" fitToHeight="0" orientation="portrait" r:id="rId1"/>
  <headerFooter>
    <oddHeader xml:space="preserve">&amp;C
&amp;G
TRIBUNAL SUPERIOR ELECTORAL 
DIRECCION FINANCIERA 
PRESUPUESTO 2025
VALORES EN RD$
</oddHeader>
    <oddFooter>&amp;RPágina &amp;P</oddFooter>
  </headerFooter>
  <rowBreaks count="4" manualBreakCount="4">
    <brk id="56" max="5" man="1"/>
    <brk id="109" max="5" man="1"/>
    <brk id="166" max="5" man="1"/>
    <brk id="205" max="5" man="1"/>
  </rowBreaks>
  <ignoredErrors>
    <ignoredError sqref="D280" formula="1"/>
    <ignoredError sqref="B199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2025</vt:lpstr>
      <vt:lpstr>'Presupuesto 2025'!Área_de_impresión</vt:lpstr>
      <vt:lpstr>'Presupuesto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Cirilo J. Mercado Paulino</cp:lastModifiedBy>
  <cp:lastPrinted>2025-02-20T18:40:27Z</cp:lastPrinted>
  <dcterms:created xsi:type="dcterms:W3CDTF">2022-03-25T14:12:00Z</dcterms:created>
  <dcterms:modified xsi:type="dcterms:W3CDTF">2025-02-20T18:42:12Z</dcterms:modified>
</cp:coreProperties>
</file>