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ysis.matos\Desktop\Ejecución Presupuestaria 2024-2025\"/>
    </mc:Choice>
  </mc:AlternateContent>
  <bookViews>
    <workbookView xWindow="0" yWindow="0" windowWidth="28800" windowHeight="11700"/>
  </bookViews>
  <sheets>
    <sheet name="Presupuesto 2025" sheetId="1" r:id="rId1"/>
  </sheets>
  <definedNames>
    <definedName name="_xlnm._FilterDatabase" localSheetId="0" hidden="1">'Presupuesto 2025'!$B$3:$G$286</definedName>
    <definedName name="_xlnm.Print_Area" localSheetId="0">'Presupuesto 2025'!$A$2:$G$305</definedName>
    <definedName name="_xlnm.Print_Titles" localSheetId="0">'Presupuesto 2025'!$3:$3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5" i="1" l="1"/>
  <c r="G283" i="1"/>
  <c r="G282" i="1"/>
  <c r="G281" i="1"/>
  <c r="G279" i="1"/>
  <c r="G277" i="1"/>
  <c r="G270" i="1"/>
  <c r="G267" i="1"/>
  <c r="G266" i="1"/>
  <c r="G265" i="1"/>
  <c r="G263" i="1"/>
  <c r="G261" i="1"/>
  <c r="G255" i="1"/>
  <c r="G253" i="1"/>
  <c r="G252" i="1"/>
  <c r="G251" i="1"/>
  <c r="G248" i="1"/>
  <c r="G247" i="1"/>
  <c r="G246" i="1"/>
  <c r="G244" i="1"/>
  <c r="G242" i="1"/>
  <c r="G236" i="1"/>
  <c r="G234" i="1"/>
  <c r="G233" i="1"/>
  <c r="G230" i="1"/>
  <c r="G229" i="1"/>
  <c r="G228" i="1"/>
  <c r="G226" i="1"/>
  <c r="G224" i="1"/>
  <c r="G218" i="1"/>
  <c r="G216" i="1"/>
  <c r="G215" i="1"/>
  <c r="G214" i="1"/>
  <c r="G212" i="1"/>
  <c r="G211" i="1"/>
  <c r="G209" i="1"/>
  <c r="G208" i="1"/>
  <c r="G205" i="1"/>
  <c r="G204" i="1"/>
  <c r="G203" i="1"/>
  <c r="G201" i="1"/>
  <c r="G199" i="1"/>
  <c r="G194" i="1"/>
  <c r="G192" i="1"/>
  <c r="G191" i="1"/>
  <c r="G189" i="1"/>
  <c r="G188" i="1"/>
  <c r="G186" i="1"/>
  <c r="G185" i="1"/>
  <c r="G183" i="1"/>
  <c r="G182" i="1"/>
  <c r="G181" i="1"/>
  <c r="G180" i="1"/>
  <c r="G177" i="1"/>
  <c r="G176" i="1"/>
  <c r="G175" i="1"/>
  <c r="G172" i="1"/>
  <c r="G171" i="1"/>
  <c r="G170" i="1"/>
  <c r="G169" i="1"/>
  <c r="G168" i="1"/>
  <c r="G167" i="1"/>
  <c r="G166" i="1"/>
  <c r="G165" i="1"/>
  <c r="G164" i="1"/>
  <c r="G163" i="1"/>
  <c r="G162" i="1"/>
  <c r="G160" i="1"/>
  <c r="G159" i="1"/>
  <c r="G157" i="1"/>
  <c r="G156" i="1"/>
  <c r="G155" i="1"/>
  <c r="G152" i="1"/>
  <c r="G150" i="1"/>
  <c r="G149" i="1"/>
  <c r="G147" i="1"/>
  <c r="G146" i="1"/>
  <c r="G144" i="1"/>
  <c r="G143" i="1"/>
  <c r="G142" i="1"/>
  <c r="G140" i="1"/>
  <c r="G139" i="1"/>
  <c r="G138" i="1"/>
  <c r="G135" i="1"/>
  <c r="G134" i="1"/>
  <c r="G133" i="1"/>
  <c r="G132" i="1"/>
  <c r="G130" i="1"/>
  <c r="G128" i="1"/>
  <c r="G127" i="1"/>
  <c r="G126" i="1"/>
  <c r="G125" i="1"/>
  <c r="G124" i="1"/>
  <c r="G122" i="1"/>
  <c r="G121" i="1"/>
  <c r="G120" i="1"/>
  <c r="G119" i="1"/>
  <c r="G117" i="1"/>
  <c r="G116" i="1"/>
  <c r="G115" i="1"/>
  <c r="G113" i="1"/>
  <c r="G110" i="1"/>
  <c r="G109" i="1"/>
  <c r="G107" i="1"/>
  <c r="G104" i="1"/>
  <c r="G102" i="1"/>
  <c r="G101" i="1"/>
  <c r="G100" i="1"/>
  <c r="G99" i="1"/>
  <c r="G98" i="1"/>
  <c r="G96" i="1"/>
  <c r="G95" i="1"/>
  <c r="G94" i="1"/>
  <c r="G93" i="1"/>
  <c r="G92" i="1"/>
  <c r="G91" i="1"/>
  <c r="G90" i="1"/>
  <c r="G88" i="1"/>
  <c r="G87" i="1"/>
  <c r="G86" i="1"/>
  <c r="G85" i="1"/>
  <c r="G84" i="1"/>
  <c r="G83" i="1"/>
  <c r="G82" i="1"/>
  <c r="G81" i="1"/>
  <c r="G80" i="1"/>
  <c r="G79" i="1"/>
  <c r="G77" i="1"/>
  <c r="G76" i="1"/>
  <c r="G75" i="1"/>
  <c r="G73" i="1"/>
  <c r="G72" i="1"/>
  <c r="G71" i="1"/>
  <c r="G70" i="1"/>
  <c r="G69" i="1"/>
  <c r="G68" i="1"/>
  <c r="G67" i="1"/>
  <c r="G66" i="1"/>
  <c r="G64" i="1"/>
  <c r="G63" i="1"/>
  <c r="G62" i="1"/>
  <c r="G60" i="1"/>
  <c r="G59" i="1"/>
  <c r="G57" i="1"/>
  <c r="G56" i="1"/>
  <c r="G54" i="1"/>
  <c r="G53" i="1"/>
  <c r="G52" i="1"/>
  <c r="G51" i="1"/>
  <c r="G50" i="1"/>
  <c r="G49" i="1"/>
  <c r="G48" i="1"/>
  <c r="G47" i="1"/>
  <c r="G44" i="1"/>
  <c r="G43" i="1"/>
  <c r="G42" i="1"/>
  <c r="G41" i="1"/>
  <c r="G39" i="1"/>
  <c r="G38" i="1"/>
  <c r="G37" i="1"/>
  <c r="G35" i="1"/>
  <c r="G33" i="1"/>
  <c r="G32" i="1"/>
  <c r="G30" i="1"/>
  <c r="G29" i="1"/>
  <c r="G26" i="1"/>
  <c r="G25" i="1"/>
  <c r="G24" i="1"/>
  <c r="G21" i="1"/>
  <c r="G19" i="1"/>
  <c r="G17" i="1"/>
  <c r="G15" i="1"/>
  <c r="G13" i="1"/>
  <c r="G12" i="1"/>
  <c r="G10" i="1"/>
  <c r="F280" i="1"/>
  <c r="F278" i="1"/>
  <c r="F276" i="1"/>
  <c r="F275" i="1" s="1"/>
  <c r="F269" i="1"/>
  <c r="F268" i="1" s="1"/>
  <c r="F264" i="1"/>
  <c r="F262" i="1"/>
  <c r="F260" i="1"/>
  <c r="F259" i="1" s="1"/>
  <c r="F250" i="1"/>
  <c r="F249" i="1" s="1"/>
  <c r="F245" i="1"/>
  <c r="F243" i="1"/>
  <c r="F241" i="1" s="1"/>
  <c r="F240" i="1" s="1"/>
  <c r="F232" i="1"/>
  <c r="F231" i="1" s="1"/>
  <c r="F227" i="1"/>
  <c r="F225" i="1"/>
  <c r="F223" i="1"/>
  <c r="F213" i="1"/>
  <c r="F210" i="1"/>
  <c r="F207" i="1"/>
  <c r="F202" i="1"/>
  <c r="F200" i="1"/>
  <c r="F198" i="1"/>
  <c r="F193" i="1"/>
  <c r="F190" i="1"/>
  <c r="F187" i="1"/>
  <c r="F184" i="1"/>
  <c r="F179" i="1"/>
  <c r="F174" i="1"/>
  <c r="F173" i="1" s="1"/>
  <c r="F161" i="1"/>
  <c r="F158" i="1"/>
  <c r="F154" i="1"/>
  <c r="F151" i="1"/>
  <c r="F148" i="1"/>
  <c r="F145" i="1"/>
  <c r="F141" i="1"/>
  <c r="F137" i="1"/>
  <c r="F131" i="1"/>
  <c r="F129" i="1"/>
  <c r="F123" i="1"/>
  <c r="F118" i="1"/>
  <c r="F114" i="1"/>
  <c r="F112" i="1" s="1"/>
  <c r="F108" i="1"/>
  <c r="F106" i="1"/>
  <c r="F103" i="1"/>
  <c r="F97" i="1"/>
  <c r="F78" i="1"/>
  <c r="F74" i="1"/>
  <c r="F65" i="1"/>
  <c r="F61" i="1"/>
  <c r="F58" i="1"/>
  <c r="F55" i="1"/>
  <c r="F46" i="1"/>
  <c r="F40" i="1"/>
  <c r="F36" i="1"/>
  <c r="F34" i="1" s="1"/>
  <c r="F31" i="1"/>
  <c r="F28" i="1"/>
  <c r="F23" i="1"/>
  <c r="F22" i="1" s="1"/>
  <c r="F20" i="1"/>
  <c r="F18" i="1"/>
  <c r="F16" i="1"/>
  <c r="F14" i="1"/>
  <c r="F11" i="1"/>
  <c r="F9" i="1"/>
  <c r="F89" i="1" l="1"/>
  <c r="F284" i="1"/>
  <c r="F27" i="1"/>
  <c r="F105" i="1"/>
  <c r="F197" i="1"/>
  <c r="F196" i="1" s="1"/>
  <c r="F178" i="1"/>
  <c r="F136" i="1"/>
  <c r="F8" i="1"/>
  <c r="F153" i="1"/>
  <c r="F274" i="1"/>
  <c r="F273" i="1" s="1"/>
  <c r="F272" i="1" s="1"/>
  <c r="F258" i="1"/>
  <c r="F239" i="1"/>
  <c r="F222" i="1"/>
  <c r="F221" i="1" s="1"/>
  <c r="F220" i="1" s="1"/>
  <c r="F219" i="1" s="1"/>
  <c r="F235" i="1" s="1"/>
  <c r="F206" i="1"/>
  <c r="F111" i="1" l="1"/>
  <c r="F7" i="1"/>
  <c r="F45" i="1"/>
  <c r="F195" i="1"/>
  <c r="F238" i="1"/>
  <c r="F237" i="1" s="1"/>
  <c r="F254" i="1"/>
  <c r="F257" i="1"/>
  <c r="F256" i="1" s="1"/>
  <c r="F271" i="1"/>
  <c r="E16" i="1"/>
  <c r="G16" i="1" s="1"/>
  <c r="F217" i="1" l="1"/>
  <c r="F6" i="1"/>
  <c r="F5" i="1" s="1"/>
  <c r="F4" i="1" s="1"/>
  <c r="F286" i="1" l="1"/>
  <c r="D280" i="1"/>
  <c r="E278" i="1"/>
  <c r="G278" i="1" s="1"/>
  <c r="D278" i="1"/>
  <c r="E276" i="1"/>
  <c r="G276" i="1" s="1"/>
  <c r="D276" i="1"/>
  <c r="D275" i="1" s="1"/>
  <c r="E269" i="1"/>
  <c r="D269" i="1"/>
  <c r="D268" i="1" s="1"/>
  <c r="D264" i="1"/>
  <c r="E262" i="1"/>
  <c r="G262" i="1" s="1"/>
  <c r="D262" i="1"/>
  <c r="D260" i="1"/>
  <c r="E250" i="1"/>
  <c r="D250" i="1"/>
  <c r="D249" i="1" s="1"/>
  <c r="D245" i="1"/>
  <c r="E243" i="1"/>
  <c r="G243" i="1" s="1"/>
  <c r="D243" i="1"/>
  <c r="D241" i="1" s="1"/>
  <c r="E232" i="1"/>
  <c r="D232" i="1"/>
  <c r="D231" i="1" s="1"/>
  <c r="D227" i="1"/>
  <c r="E225" i="1"/>
  <c r="G225" i="1" s="1"/>
  <c r="D225" i="1"/>
  <c r="D223" i="1"/>
  <c r="E213" i="1"/>
  <c r="G213" i="1" s="1"/>
  <c r="D213" i="1"/>
  <c r="E210" i="1"/>
  <c r="G210" i="1" s="1"/>
  <c r="D210" i="1"/>
  <c r="E207" i="1"/>
  <c r="G207" i="1" s="1"/>
  <c r="D207" i="1"/>
  <c r="E202" i="1"/>
  <c r="G202" i="1" s="1"/>
  <c r="D202" i="1"/>
  <c r="E200" i="1"/>
  <c r="G200" i="1" s="1"/>
  <c r="D200" i="1"/>
  <c r="E198" i="1"/>
  <c r="G198" i="1" s="1"/>
  <c r="D198" i="1"/>
  <c r="E193" i="1"/>
  <c r="G193" i="1" s="1"/>
  <c r="D193" i="1"/>
  <c r="E190" i="1"/>
  <c r="G190" i="1" s="1"/>
  <c r="D190" i="1"/>
  <c r="E187" i="1"/>
  <c r="G187" i="1" s="1"/>
  <c r="D187" i="1"/>
  <c r="E184" i="1"/>
  <c r="G184" i="1" s="1"/>
  <c r="D184" i="1"/>
  <c r="D179" i="1"/>
  <c r="D174" i="1"/>
  <c r="D161" i="1"/>
  <c r="E158" i="1"/>
  <c r="G158" i="1" s="1"/>
  <c r="D158" i="1"/>
  <c r="E154" i="1"/>
  <c r="G154" i="1" s="1"/>
  <c r="D154" i="1"/>
  <c r="E151" i="1"/>
  <c r="G151" i="1" s="1"/>
  <c r="D151" i="1"/>
  <c r="E148" i="1"/>
  <c r="G148" i="1" s="1"/>
  <c r="D148" i="1"/>
  <c r="E145" i="1"/>
  <c r="G145" i="1" s="1"/>
  <c r="D145" i="1"/>
  <c r="E141" i="1"/>
  <c r="G141" i="1" s="1"/>
  <c r="D141" i="1"/>
  <c r="E137" i="1"/>
  <c r="G137" i="1" s="1"/>
  <c r="D137" i="1"/>
  <c r="E131" i="1"/>
  <c r="G131" i="1" s="1"/>
  <c r="D131" i="1"/>
  <c r="E129" i="1"/>
  <c r="G129" i="1" s="1"/>
  <c r="D129" i="1"/>
  <c r="D123" i="1"/>
  <c r="D118" i="1"/>
  <c r="E114" i="1"/>
  <c r="G114" i="1" s="1"/>
  <c r="D114" i="1"/>
  <c r="D112" i="1" s="1"/>
  <c r="E108" i="1"/>
  <c r="G108" i="1" s="1"/>
  <c r="D108" i="1"/>
  <c r="E106" i="1"/>
  <c r="G106" i="1" s="1"/>
  <c r="D106" i="1"/>
  <c r="E103" i="1"/>
  <c r="G103" i="1" s="1"/>
  <c r="D103" i="1"/>
  <c r="D97" i="1"/>
  <c r="D78" i="1"/>
  <c r="D74" i="1"/>
  <c r="D65" i="1"/>
  <c r="D61" i="1"/>
  <c r="E58" i="1"/>
  <c r="G58" i="1" s="1"/>
  <c r="D58" i="1"/>
  <c r="D55" i="1"/>
  <c r="E46" i="1"/>
  <c r="G46" i="1" s="1"/>
  <c r="D46" i="1"/>
  <c r="E40" i="1"/>
  <c r="G40" i="1" s="1"/>
  <c r="D40" i="1"/>
  <c r="E36" i="1"/>
  <c r="D36" i="1"/>
  <c r="D31" i="1"/>
  <c r="D28" i="1"/>
  <c r="D23" i="1"/>
  <c r="D20" i="1"/>
  <c r="D18" i="1"/>
  <c r="D16" i="1"/>
  <c r="E14" i="1"/>
  <c r="G14" i="1" s="1"/>
  <c r="D14" i="1"/>
  <c r="E11" i="1"/>
  <c r="G11" i="1" s="1"/>
  <c r="D11" i="1"/>
  <c r="E9" i="1"/>
  <c r="G9" i="1" s="1"/>
  <c r="D9" i="1"/>
  <c r="E231" i="1" l="1"/>
  <c r="G231" i="1" s="1"/>
  <c r="G232" i="1"/>
  <c r="E249" i="1"/>
  <c r="G249" i="1" s="1"/>
  <c r="G250" i="1"/>
  <c r="E34" i="1"/>
  <c r="G34" i="1" s="1"/>
  <c r="G36" i="1"/>
  <c r="E268" i="1"/>
  <c r="G268" i="1" s="1"/>
  <c r="G269" i="1"/>
  <c r="D206" i="1"/>
  <c r="D153" i="1"/>
  <c r="E206" i="1"/>
  <c r="G206" i="1" s="1"/>
  <c r="D259" i="1"/>
  <c r="D105" i="1"/>
  <c r="D27" i="1"/>
  <c r="E223" i="1"/>
  <c r="E179" i="1"/>
  <c r="G179" i="1" s="1"/>
  <c r="E74" i="1"/>
  <c r="G74" i="1" s="1"/>
  <c r="E161" i="1"/>
  <c r="G161" i="1" s="1"/>
  <c r="E245" i="1"/>
  <c r="G245" i="1" s="1"/>
  <c r="E264" i="1"/>
  <c r="G264" i="1" s="1"/>
  <c r="E23" i="1"/>
  <c r="E61" i="1"/>
  <c r="G61" i="1" s="1"/>
  <c r="E241" i="1"/>
  <c r="D178" i="1"/>
  <c r="E118" i="1"/>
  <c r="G118" i="1" s="1"/>
  <c r="E65" i="1"/>
  <c r="G65" i="1" s="1"/>
  <c r="E28" i="1"/>
  <c r="G28" i="1" s="1"/>
  <c r="E18" i="1"/>
  <c r="G18" i="1" s="1"/>
  <c r="D136" i="1"/>
  <c r="E174" i="1"/>
  <c r="E31" i="1"/>
  <c r="G31" i="1" s="1"/>
  <c r="E78" i="1"/>
  <c r="G78" i="1" s="1"/>
  <c r="E136" i="1"/>
  <c r="G136" i="1" s="1"/>
  <c r="E275" i="1"/>
  <c r="G275" i="1" s="1"/>
  <c r="E105" i="1"/>
  <c r="G105" i="1" s="1"/>
  <c r="D240" i="1"/>
  <c r="E153" i="1"/>
  <c r="G153" i="1" s="1"/>
  <c r="D284" i="1"/>
  <c r="D274" i="1"/>
  <c r="E97" i="1"/>
  <c r="E112" i="1"/>
  <c r="G112" i="1" s="1"/>
  <c r="E260" i="1"/>
  <c r="D34" i="1"/>
  <c r="D89" i="1"/>
  <c r="E280" i="1"/>
  <c r="G280" i="1" s="1"/>
  <c r="E20" i="1"/>
  <c r="G20" i="1" s="1"/>
  <c r="E123" i="1"/>
  <c r="G123" i="1" s="1"/>
  <c r="E227" i="1"/>
  <c r="G227" i="1" s="1"/>
  <c r="D197" i="1"/>
  <c r="D22" i="1"/>
  <c r="D173" i="1"/>
  <c r="D222" i="1"/>
  <c r="E197" i="1"/>
  <c r="G197" i="1" s="1"/>
  <c r="D8" i="1"/>
  <c r="E55" i="1"/>
  <c r="G55" i="1" s="1"/>
  <c r="E222" i="1" l="1"/>
  <c r="G222" i="1" s="1"/>
  <c r="G223" i="1"/>
  <c r="E173" i="1"/>
  <c r="G173" i="1" s="1"/>
  <c r="G174" i="1"/>
  <c r="E259" i="1"/>
  <c r="G259" i="1" s="1"/>
  <c r="G260" i="1"/>
  <c r="E240" i="1"/>
  <c r="G240" i="1" s="1"/>
  <c r="G241" i="1"/>
  <c r="E22" i="1"/>
  <c r="G22" i="1" s="1"/>
  <c r="G23" i="1"/>
  <c r="E89" i="1"/>
  <c r="G89" i="1" s="1"/>
  <c r="G97" i="1"/>
  <c r="D258" i="1"/>
  <c r="E196" i="1"/>
  <c r="E27" i="1"/>
  <c r="G27" i="1" s="1"/>
  <c r="D45" i="1"/>
  <c r="E178" i="1"/>
  <c r="G178" i="1" s="1"/>
  <c r="E8" i="1"/>
  <c r="G8" i="1" s="1"/>
  <c r="D111" i="1"/>
  <c r="D7" i="1"/>
  <c r="D196" i="1"/>
  <c r="D273" i="1"/>
  <c r="E284" i="1"/>
  <c r="G284" i="1" s="1"/>
  <c r="E274" i="1"/>
  <c r="E111" i="1"/>
  <c r="G111" i="1" s="1"/>
  <c r="D221" i="1"/>
  <c r="D239" i="1"/>
  <c r="E221" i="1" l="1"/>
  <c r="E220" i="1" s="1"/>
  <c r="E258" i="1"/>
  <c r="E271" i="1" s="1"/>
  <c r="G271" i="1" s="1"/>
  <c r="E239" i="1"/>
  <c r="G239" i="1" s="1"/>
  <c r="E45" i="1"/>
  <c r="G45" i="1" s="1"/>
  <c r="E195" i="1"/>
  <c r="G195" i="1" s="1"/>
  <c r="G196" i="1"/>
  <c r="E273" i="1"/>
  <c r="G274" i="1"/>
  <c r="D257" i="1"/>
  <c r="D271" i="1"/>
  <c r="E7" i="1"/>
  <c r="D272" i="1"/>
  <c r="D6" i="1"/>
  <c r="D195" i="1"/>
  <c r="D220" i="1"/>
  <c r="D254" i="1"/>
  <c r="D238" i="1"/>
  <c r="E238" i="1" l="1"/>
  <c r="E237" i="1" s="1"/>
  <c r="G237" i="1" s="1"/>
  <c r="E254" i="1"/>
  <c r="G254" i="1" s="1"/>
  <c r="E257" i="1"/>
  <c r="G257" i="1" s="1"/>
  <c r="G221" i="1"/>
  <c r="G258" i="1"/>
  <c r="E219" i="1"/>
  <c r="G220" i="1"/>
  <c r="E272" i="1"/>
  <c r="G272" i="1" s="1"/>
  <c r="G273" i="1"/>
  <c r="E6" i="1"/>
  <c r="G7" i="1"/>
  <c r="D256" i="1"/>
  <c r="E217" i="1"/>
  <c r="G217" i="1" s="1"/>
  <c r="D237" i="1"/>
  <c r="D219" i="1"/>
  <c r="D217" i="1"/>
  <c r="D5" i="1"/>
  <c r="G238" i="1" l="1"/>
  <c r="E256" i="1"/>
  <c r="G256" i="1" s="1"/>
  <c r="E5" i="1"/>
  <c r="G6" i="1"/>
  <c r="E235" i="1"/>
  <c r="G235" i="1" s="1"/>
  <c r="G219" i="1"/>
  <c r="D4" i="1"/>
  <c r="D286" i="1"/>
  <c r="D235" i="1"/>
  <c r="G5" i="1" l="1"/>
  <c r="E286" i="1"/>
  <c r="G286" i="1" s="1"/>
  <c r="E4" i="1"/>
  <c r="G4" i="1" s="1"/>
</calcChain>
</file>

<file path=xl/sharedStrings.xml><?xml version="1.0" encoding="utf-8"?>
<sst xmlns="http://schemas.openxmlformats.org/spreadsheetml/2006/main" count="485" uniqueCount="375">
  <si>
    <t>CUENTA No.</t>
  </si>
  <si>
    <t>DESCRIPCIÓN DE CUENTAS</t>
  </si>
  <si>
    <t>PRESUPUESTO 
2025</t>
  </si>
  <si>
    <t>ADMINISTRACIÓN DE JUSTICIA Y DERECHO ELECTORALES</t>
  </si>
  <si>
    <t>01</t>
  </si>
  <si>
    <t>ACCIONES COMUNES</t>
  </si>
  <si>
    <t>0001</t>
  </si>
  <si>
    <t>ADMINISTRACIÓN SUPERIOR</t>
  </si>
  <si>
    <t>REMUNERACIONES Y CONTRIBUCIONES</t>
  </si>
  <si>
    <t>REMUNERACIONES</t>
  </si>
  <si>
    <t>Remuneraciones al Personal Fijo</t>
  </si>
  <si>
    <t>2.1.1.1.01</t>
  </si>
  <si>
    <t>Sueldos fijos</t>
  </si>
  <si>
    <t>Remuneraciones al Personal de Carácter Temporal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</si>
  <si>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</si>
  <si>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</si>
  <si>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</si>
  <si>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</si>
  <si>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</si>
  <si>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</si>
  <si>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</si>
  <si>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2.1.1.4.01</t>
  </si>
  <si>
    <t>Sueldo anual No. 13</t>
  </si>
  <si>
    <t>Prestaciones Económicas</t>
  </si>
  <si>
    <t>2.1.1.5.03</t>
  </si>
  <si>
    <t>Prestación laboral por desvinculación</t>
  </si>
  <si>
    <t>Vacaciones</t>
  </si>
  <si>
    <t>2.1.1.6.01</t>
  </si>
  <si>
    <t>SOBRESUELDOS</t>
  </si>
  <si>
    <t>Compensación</t>
  </si>
  <si>
    <t>2.1.2.2.03</t>
  </si>
  <si>
    <t>Pago por horas extraordinarias</t>
  </si>
  <si>
    <t>2.1.2.2.05</t>
  </si>
  <si>
    <t>Compensación servicios de seguridad</t>
  </si>
  <si>
    <t>2.1.2.2.08</t>
  </si>
  <si>
    <t>Compensaciones especiales</t>
  </si>
  <si>
    <t>DIETAS Y GASTOS DE REPRESENTACIÓN</t>
  </si>
  <si>
    <t>Dietas</t>
  </si>
  <si>
    <t>2.1.3.1.01</t>
  </si>
  <si>
    <t>Dietas en el país</t>
  </si>
  <si>
    <t>2.1.3.1.02</t>
  </si>
  <si>
    <t>Dietas en el exterior</t>
  </si>
  <si>
    <t>Gastos de Representación</t>
  </si>
  <si>
    <t>2.1.3.2.01</t>
  </si>
  <si>
    <t>Gastos de representación en el país</t>
  </si>
  <si>
    <t>2.1.3.2.02</t>
  </si>
  <si>
    <t>Gastos de representación en el exterior</t>
  </si>
  <si>
    <t>GRATIFICACIONES Y BONIFICACIONES</t>
  </si>
  <si>
    <t>2.1.4.1.01</t>
  </si>
  <si>
    <t>Bonificaciones (Bono Navideño)</t>
  </si>
  <si>
    <t>Otras Gratificaciones y Bonificaciones</t>
  </si>
  <si>
    <t>2.1.4.2.01</t>
  </si>
  <si>
    <t>Bono escolar</t>
  </si>
  <si>
    <t>2.1.4.2.03</t>
  </si>
  <si>
    <t>Gratificaciones por aniversario de institución</t>
  </si>
  <si>
    <t>2.1.4.2.04</t>
  </si>
  <si>
    <t xml:space="preserve">Otras gratificaciones </t>
  </si>
  <si>
    <t xml:space="preserve">CONTRIBUCIONES A LA SEGURIDAD SOCIAL 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</si>
  <si>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</si>
  <si>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</si>
  <si>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</si>
  <si>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</si>
  <si>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</si>
  <si>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</si>
  <si>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2.1.5.4.02</t>
  </si>
  <si>
    <t>Contribuciones al plan de retiro complementario órganos constitucionales.</t>
  </si>
  <si>
    <t>CONTRATACIÓN DE SERVICIOS</t>
  </si>
  <si>
    <t>SERVICIOS BASICOS</t>
  </si>
  <si>
    <t>2.2.1.1.01</t>
  </si>
  <si>
    <t>Radiocomunicación</t>
  </si>
  <si>
    <t>2.2.1.2.01</t>
  </si>
  <si>
    <t>Servicios telefónico de larga distancia</t>
  </si>
  <si>
    <t>2.2.1.3.01</t>
  </si>
  <si>
    <t>Teléfono local</t>
  </si>
  <si>
    <t>2.2.1.4.01</t>
  </si>
  <si>
    <t>Telefax y correos</t>
  </si>
  <si>
    <t>2.2.1.5.01</t>
  </si>
  <si>
    <t>Servicio de internet y televisión por cable</t>
  </si>
  <si>
    <t>2.2.1.6.01</t>
  </si>
  <si>
    <t>Electricidad</t>
  </si>
  <si>
    <t>2.2.1.7.01</t>
  </si>
  <si>
    <t>Agua</t>
  </si>
  <si>
    <t>2.2.1.8.01</t>
  </si>
  <si>
    <t>Recolección de residuos sólidos</t>
  </si>
  <si>
    <t>PUBLICIDAD IMPRESIÓN Y ENCUADERNACION</t>
  </si>
  <si>
    <t>2.2.2.1.01</t>
  </si>
  <si>
    <t>Publicidad y propaganda</t>
  </si>
  <si>
    <t>2.2.2.2.01</t>
  </si>
  <si>
    <t>Impresión y encuadernación</t>
  </si>
  <si>
    <t>VIATICOS</t>
  </si>
  <si>
    <t>2.2.3.1.01</t>
  </si>
  <si>
    <t>Viáticos dentro del país</t>
  </si>
  <si>
    <t>2.2.3.2.01</t>
  </si>
  <si>
    <t>Viáticos fuera del país</t>
  </si>
  <si>
    <t>TRANSPORTE Y ALMACENAJE</t>
  </si>
  <si>
    <t>2.2.4.1.01</t>
  </si>
  <si>
    <t>Pasajes y gastos de transporte</t>
  </si>
  <si>
    <t>2.2.4.2.01</t>
  </si>
  <si>
    <t>Fletes</t>
  </si>
  <si>
    <t>2.2.4.4.01</t>
  </si>
  <si>
    <t>Peaje</t>
  </si>
  <si>
    <t>ALQUILERES Y RENTAS</t>
  </si>
  <si>
    <t>2.2.5.1.01</t>
  </si>
  <si>
    <t>Alquileres y rentas de edificios y locales</t>
  </si>
  <si>
    <t>2.2.5.3.02</t>
  </si>
  <si>
    <t>Alquiler de equipo de tecnología y almacenamiento de datos</t>
  </si>
  <si>
    <t>2.2.5.3.03</t>
  </si>
  <si>
    <t>Alquiler de equipo de comunicación</t>
  </si>
  <si>
    <t>2.2.5.3.04</t>
  </si>
  <si>
    <t>Alquiler de equipo de oficina y muebles</t>
  </si>
  <si>
    <t>2.2.5.4.01</t>
  </si>
  <si>
    <t>Alquileres de equipo de transporte, traccion y elevacion</t>
  </si>
  <si>
    <t>2.2.5.5.01</t>
  </si>
  <si>
    <t>Alquiler de Tierra</t>
  </si>
  <si>
    <t>2.2.5.8.01</t>
  </si>
  <si>
    <t>Otros Alquileres y arrendamientos por derecho de usos</t>
  </si>
  <si>
    <t>2.2.5.9.01</t>
  </si>
  <si>
    <t>Licencias Informáticas</t>
  </si>
  <si>
    <t>SEGUROS</t>
  </si>
  <si>
    <t>2.2.6.2.01</t>
  </si>
  <si>
    <t>Seguros de bienes muebles</t>
  </si>
  <si>
    <t>2.2.6.3.01</t>
  </si>
  <si>
    <t>Seguros de personas</t>
  </si>
  <si>
    <t>2.2.6.9.01</t>
  </si>
  <si>
    <t>Otros seguros</t>
  </si>
  <si>
    <t>SERVICIOS DE CONSERVACION, REPARACIONES MENORES E INSTALACIONES TEMPORALES</t>
  </si>
  <si>
    <t>2.2.7.1.01</t>
  </si>
  <si>
    <t>Reparaciones y mantenimientos menores en edificaciones.</t>
  </si>
  <si>
    <t>2.2.7.1.06</t>
  </si>
  <si>
    <t>Mantenimiento y reparación de instalaciones eléctricas</t>
  </si>
  <si>
    <t>2.2.7.1.99</t>
  </si>
  <si>
    <t>Otros mantenimientos, reparaciones y sus derivados, no identificados precedentemente.</t>
  </si>
  <si>
    <t>2.2.7.2.01</t>
  </si>
  <si>
    <t>Mantenimiento y reparación de mobiliarios y equipos de oficina.</t>
  </si>
  <si>
    <t>2.2.7.2.02</t>
  </si>
  <si>
    <t>Mantenimiento y reparación de equipos de tecnología e información</t>
  </si>
  <si>
    <t>2.2.7.2.05</t>
  </si>
  <si>
    <t>Mantenimiento y reparación de equipos de comunicación y audiovisuales</t>
  </si>
  <si>
    <t>2.2.7.2.06</t>
  </si>
  <si>
    <t>Mantenimiento y reparación de equipos de transporte, Tracción y Elevación.</t>
  </si>
  <si>
    <t>2.2.7.2.07</t>
  </si>
  <si>
    <t>2.2.7.2.08</t>
  </si>
  <si>
    <t>Servicios de mantenimiento, reparación, desmonte e instalación de maquinarias y equipos</t>
  </si>
  <si>
    <t>2.2.7.2.99</t>
  </si>
  <si>
    <t>Otros servicios de mantenimiento y reparación de maquinaria y equipos, no identificados en los conceptos anteriores.</t>
  </si>
  <si>
    <t xml:space="preserve">OTROS SERVICIOS NO INCLUIDOS EN CONCEPTOS ANTERIORES </t>
  </si>
  <si>
    <t>2.2.8.2.01</t>
  </si>
  <si>
    <t>Comisiones y gastos bancarios</t>
  </si>
  <si>
    <t>2.2.8.2.02</t>
  </si>
  <si>
    <t>Gastos por cancelación de certificados de inversión</t>
  </si>
  <si>
    <t>2.2.8.5.01</t>
  </si>
  <si>
    <t xml:space="preserve">Fumigacion </t>
  </si>
  <si>
    <t>2.2.8.5.02</t>
  </si>
  <si>
    <t>Lavanderia</t>
  </si>
  <si>
    <t>2.2.8.5.03</t>
  </si>
  <si>
    <t>Limpieza e higiene</t>
  </si>
  <si>
    <t>2.2.8.6.01</t>
  </si>
  <si>
    <t>Eventos generales</t>
  </si>
  <si>
    <t>2.2.8.6.04</t>
  </si>
  <si>
    <t>Actuaciones Artisticas</t>
  </si>
  <si>
    <t>Servicios Técnicos y Profesionales</t>
  </si>
  <si>
    <t>2.2.8.7.01</t>
  </si>
  <si>
    <t>2.2.8.7.02</t>
  </si>
  <si>
    <t>Servicios jurídicos</t>
  </si>
  <si>
    <t>2.2.8.7.04</t>
  </si>
  <si>
    <t xml:space="preserve">Servicios de capacitación </t>
  </si>
  <si>
    <t>2.2.8.7.05</t>
  </si>
  <si>
    <t>Servicios de informática y sistemas computarizados</t>
  </si>
  <si>
    <t>2.2.8.7.06</t>
  </si>
  <si>
    <t>Otros servicios técnicos profesionales</t>
  </si>
  <si>
    <t>Impuestos Derechos y Tasas</t>
  </si>
  <si>
    <t>2.2.8.8.01</t>
  </si>
  <si>
    <t>Impuestos</t>
  </si>
  <si>
    <t>OTRAS CONTRATACIONES DE SERVICIOS</t>
  </si>
  <si>
    <t>Otras contrataciones de servicios</t>
  </si>
  <si>
    <t>2.2.9.1.01</t>
  </si>
  <si>
    <t>Servicios de alimentación</t>
  </si>
  <si>
    <t>2.2.9.2.01</t>
  </si>
  <si>
    <t>Servicios de Alimentación</t>
  </si>
  <si>
    <t>2.2.9.2.03</t>
  </si>
  <si>
    <t>Servicios de catering</t>
  </si>
  <si>
    <t>MATERIALES Y SUMINISTROS</t>
  </si>
  <si>
    <t>ALIMENTOS Y PRODUCTOS AGROFORESTALES</t>
  </si>
  <si>
    <t>2.3.1.1.01</t>
  </si>
  <si>
    <t>Alimentos y bebidas para personas</t>
  </si>
  <si>
    <t>Productos Agroforestales y Pecuarios</t>
  </si>
  <si>
    <t>2.3.1.3.02</t>
  </si>
  <si>
    <t xml:space="preserve">Productos agrícolas </t>
  </si>
  <si>
    <t>2.3.1.3.03</t>
  </si>
  <si>
    <t>Productos forestales</t>
  </si>
  <si>
    <t>2.3.1.4.01</t>
  </si>
  <si>
    <t>Madera, corcho y sus manufacturas</t>
  </si>
  <si>
    <t>TEXTILES Y VESTUARIOS</t>
  </si>
  <si>
    <t>2.3.2.1.01</t>
  </si>
  <si>
    <t>Hilados, fibras, telas y útiles de costura</t>
  </si>
  <si>
    <t>2.3.2.2.01</t>
  </si>
  <si>
    <t>Acabados textiles</t>
  </si>
  <si>
    <t>2.3.2.3.01</t>
  </si>
  <si>
    <t>Prendas y accesorios de vestir</t>
  </si>
  <si>
    <t>2.3.2.4.01</t>
  </si>
  <si>
    <t>Calzados</t>
  </si>
  <si>
    <t>PAPEL,CARTON E IMPRESOS</t>
  </si>
  <si>
    <t>2.3.3.1.01</t>
  </si>
  <si>
    <t>Papel de escritorio</t>
  </si>
  <si>
    <t>2.3.3.2.01</t>
  </si>
  <si>
    <t>Papel y cartón</t>
  </si>
  <si>
    <t>2.3.3.3.01</t>
  </si>
  <si>
    <t>Productos de artes gráficas</t>
  </si>
  <si>
    <t>2.3.3.4.01</t>
  </si>
  <si>
    <t>Libros, revistas y periódicos</t>
  </si>
  <si>
    <t>2.3.3.5.01</t>
  </si>
  <si>
    <t>Textos de enseñanza</t>
  </si>
  <si>
    <t>PRODUCTOS FARMACEUTICOS</t>
  </si>
  <si>
    <t>2.3.4.1.01</t>
  </si>
  <si>
    <t>Productos medicinales para uso humano</t>
  </si>
  <si>
    <t>CUERO, CAUCHO Y PLASTICO</t>
  </si>
  <si>
    <t>2.3.5.1.01</t>
  </si>
  <si>
    <t>Cueros y pieles</t>
  </si>
  <si>
    <t>2.3.5.3.01</t>
  </si>
  <si>
    <t>Llantas y neumáticos</t>
  </si>
  <si>
    <t>2.3.5.4.01</t>
  </si>
  <si>
    <t>Artículos de caucho</t>
  </si>
  <si>
    <t>2.3.5.5.01</t>
  </si>
  <si>
    <t xml:space="preserve"> Plástico</t>
  </si>
  <si>
    <t>PRODUCTOS  MINERALES, METÁLICOS Y NO METÁLICOS</t>
  </si>
  <si>
    <t>Productos de Cemento, Cal, Asbestos, Yeso y Arcilla</t>
  </si>
  <si>
    <t>2.3.6.1.01</t>
  </si>
  <si>
    <t>Productos de cemento</t>
  </si>
  <si>
    <t>2.3.6.1.04</t>
  </si>
  <si>
    <t>Productos de yeso</t>
  </si>
  <si>
    <t>2.3.6.1.05</t>
  </si>
  <si>
    <t>Productos de arcilla y derivados</t>
  </si>
  <si>
    <t>Productos de Vidrio, Loza y Porcelana</t>
  </si>
  <si>
    <t>2.3.6.2.01</t>
  </si>
  <si>
    <t>Productos de vidrio</t>
  </si>
  <si>
    <t>2.3.6.2.02</t>
  </si>
  <si>
    <t>Productos de loza</t>
  </si>
  <si>
    <t>2.3.6.2.03</t>
  </si>
  <si>
    <t>Productos de porcelana</t>
  </si>
  <si>
    <t>Productos Metálicos y sus Derivados</t>
  </si>
  <si>
    <t>2.3.6.3.04</t>
  </si>
  <si>
    <t>Herramientas menores</t>
  </si>
  <si>
    <t>2.3.6.3.06</t>
  </si>
  <si>
    <t>Productos Metalicos</t>
  </si>
  <si>
    <t>Minerales</t>
  </si>
  <si>
    <t>2.3.6.4.04</t>
  </si>
  <si>
    <t>Piedra, archilla y arena</t>
  </si>
  <si>
    <t>2.3.6.4.07</t>
  </si>
  <si>
    <t>Otros minerales</t>
  </si>
  <si>
    <t>Otros Productos Minerales No Metálicos</t>
  </si>
  <si>
    <t>2.3.6.9.01</t>
  </si>
  <si>
    <t>Otros productos no metálicos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</si>
  <si>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</si>
  <si>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</si>
  <si>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</si>
  <si>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</si>
  <si>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</si>
  <si>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</si>
  <si>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</si>
  <si>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</si>
  <si>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</si>
  <si>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</si>
  <si>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Insecticidas, fumigantes y otros</t>
  </si>
  <si>
    <t>2.3.7.2.06</t>
  </si>
  <si>
    <t>Pinturas, lacas, barnices, diluyentes y absorventes para pinturas</t>
  </si>
  <si>
    <t>PRODUCTOS Y ÚTILES VARIOS</t>
  </si>
  <si>
    <t>2.3.9.1.01</t>
  </si>
  <si>
    <t>Útiles y materiales de limpieza e higiene</t>
  </si>
  <si>
    <t>2.3.9.2.01</t>
  </si>
  <si>
    <t>Útiles y materiales de escritorio, oficina e informática</t>
  </si>
  <si>
    <t>2.3.9.3.01</t>
  </si>
  <si>
    <t>Útiles menores médico quirúrgicos o de laboratorio</t>
  </si>
  <si>
    <t>2.3.9.4.01</t>
  </si>
  <si>
    <t>Útiles destinados a actividades deportivas, culturales y recreativas</t>
  </si>
  <si>
    <t>2.3.9.5.01</t>
  </si>
  <si>
    <t>Útiles de cocina y comedor</t>
  </si>
  <si>
    <t>2.3.9.6.01</t>
  </si>
  <si>
    <t>Productos eléctricos y afines</t>
  </si>
  <si>
    <t>2.3.9.8.01</t>
  </si>
  <si>
    <t>Respuestos</t>
  </si>
  <si>
    <t>2.3.9.8.02</t>
  </si>
  <si>
    <t>Accesorios</t>
  </si>
  <si>
    <t>2.3.9.9.01</t>
  </si>
  <si>
    <t>Productos y Útiles Varios n.i.p</t>
  </si>
  <si>
    <t>2.3.9.9.04</t>
  </si>
  <si>
    <t>Productos y útiles de defensa y seguridad</t>
  </si>
  <si>
    <t>2.3.9.9.05</t>
  </si>
  <si>
    <t>Productos y útiles diversos</t>
  </si>
  <si>
    <t>TRANSFERENCIAS CORRIENTES</t>
  </si>
  <si>
    <t>TRANSFERENCIAS CORRIENTES A ASOCIACIONES SIN FINES DE LUCRO</t>
  </si>
  <si>
    <t>2.4.1.4.01</t>
  </si>
  <si>
    <t>Becas nacionales</t>
  </si>
  <si>
    <t>2.4.1.6.05</t>
  </si>
  <si>
    <t>Transferencias corrientes ocasionales a asociaciones sin fines de lucro</t>
  </si>
  <si>
    <t>2.4.7.2.01</t>
  </si>
  <si>
    <t>Transferencias corrientes a Organismos Internacionales</t>
  </si>
  <si>
    <t>BIENES MUEBLES, INMUEBLES E INTANGIBLES</t>
  </si>
  <si>
    <t>MOBILIARIO Y EQUIPOS</t>
  </si>
  <si>
    <t>2.6.1.1.01</t>
  </si>
  <si>
    <t xml:space="preserve">Muebles, equipos de oficina y estantería </t>
  </si>
  <si>
    <t>2.6.1.3.01</t>
  </si>
  <si>
    <t>Equipos de tecnología de la información y comunicación</t>
  </si>
  <si>
    <t>2.6.1.4.01</t>
  </si>
  <si>
    <t>Electrodomésticos</t>
  </si>
  <si>
    <t>2.6.1.9.01</t>
  </si>
  <si>
    <t xml:space="preserve">Otros mobiliarios y equipos no identificados </t>
  </si>
  <si>
    <t>MOBILIARIO Y EQUIPO DE AUDIO, AUDIOVISUAL, RECREATIVO Y EDUCACIONAL.</t>
  </si>
  <si>
    <t>2.6.2.1.01</t>
  </si>
  <si>
    <t>Equipos y aparatos audiovisuales</t>
  </si>
  <si>
    <t>2.6.2.3.01</t>
  </si>
  <si>
    <t>Cámaras fotográficas y de video</t>
  </si>
  <si>
    <t>VEHÍCULOS, EQUIPOS DE TRANSPORTE, TRACCIÓN Y ELEVACIÓN</t>
  </si>
  <si>
    <t>2.6.4.1.01</t>
  </si>
  <si>
    <t>Automoviles y camiones</t>
  </si>
  <si>
    <t>2.6.4.7.01</t>
  </si>
  <si>
    <t>Equipo de elevación</t>
  </si>
  <si>
    <t>MAQUINARIAS OTROS EQUIPOS Y HERRAMIENTAS</t>
  </si>
  <si>
    <t>2.6.5.4.01</t>
  </si>
  <si>
    <t>Sistema de aire acondicionado,calefacción y refrigeración</t>
  </si>
  <si>
    <t>2.6.5.5.01</t>
  </si>
  <si>
    <t>Equipo de comunicación, telecomunicaciones y señalamientos</t>
  </si>
  <si>
    <t>BIENES INTANGIBLES</t>
  </si>
  <si>
    <t>2.6.8.3.01</t>
  </si>
  <si>
    <t>Programas de informática y base de datos</t>
  </si>
  <si>
    <t>0002</t>
  </si>
  <si>
    <t>FOMENTO A LA IGUALDAD DE GENERO</t>
  </si>
  <si>
    <t>2.1.1</t>
  </si>
  <si>
    <t>2.1.1.1</t>
  </si>
  <si>
    <t>OTROS SERVICIOS NO INCLUIDOS EN CONCEPTOS ANTERIORES</t>
  </si>
  <si>
    <t>Servicios de capacitación</t>
  </si>
  <si>
    <t>OBRAS EN EDIFICACIONES</t>
  </si>
  <si>
    <t>2.7.1.2.01</t>
  </si>
  <si>
    <t>Obras para edificacion no residencial</t>
  </si>
  <si>
    <t>2.7.1.5.01</t>
  </si>
  <si>
    <t>Supervisión e inspección de obras en edificaciones</t>
  </si>
  <si>
    <t>Muebles, equipos de oficina y estanteria</t>
  </si>
  <si>
    <t>TOTAL ACCIONES COMUNES</t>
  </si>
  <si>
    <t>02</t>
  </si>
  <si>
    <t>PARTIDOS, AGRUPACIONES Y MOVIMIENTOS POLITICOS CON CONFLICTOS CONTENCIOSOS ELECTORALES DECIDIDOS</t>
  </si>
  <si>
    <t>GESTIÓN Y RESOLUCIÓN DE CONFLICTOS EN MATERIA ELECTORAL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</si>
  <si>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</si>
  <si>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</si>
  <si>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</si>
  <si>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</si>
  <si>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Sueldos Fijos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</si>
  <si>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</si>
  <si>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</si>
  <si>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</si>
  <si>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</si>
  <si>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Sueldo anual  No.13</t>
  </si>
  <si>
    <t>TOTAL ACTORES DEL SISTEMA ELECTORAL</t>
  </si>
  <si>
    <t>05</t>
  </si>
  <si>
    <t>SERVICIOS DE CAMBIO DE NOMBRES EN ACTAS DE ESTADO CIVIL</t>
  </si>
  <si>
    <t>TOTAL SERVICIOS DE CAMBIO DE NOMBRES</t>
  </si>
  <si>
    <t>TOTAL GENERAL</t>
  </si>
  <si>
    <t>Nota:</t>
  </si>
  <si>
    <r>
      <t xml:space="preserve">*Presupuesto Aprobado: </t>
    </r>
    <r>
      <rPr>
        <sz val="8"/>
        <color theme="1"/>
        <rFont val="Arial"/>
        <family val="2"/>
      </rPr>
      <t>Se refiere al presupuesto aprobado en la Ley.</t>
    </r>
  </si>
  <si>
    <r>
      <t>*Presupuesto Modificado:</t>
    </r>
    <r>
      <rPr>
        <sz val="8"/>
        <color theme="1"/>
        <rFont val="Arial"/>
        <family val="2"/>
      </rPr>
      <t>Se refiere al presupuesto aprobado en caso de que el Congreso Nacional apruebe un presupuesto Complementario.</t>
    </r>
  </si>
  <si>
    <t>ENERO</t>
  </si>
  <si>
    <t>TOTAL EJECUTADO</t>
  </si>
  <si>
    <t>Alexi Martinez Olivo</t>
  </si>
  <si>
    <t>FEBRERO</t>
  </si>
  <si>
    <t>Mantenimiento y reparación de equipos industriales y producción</t>
  </si>
  <si>
    <t xml:space="preserve"> Analista II </t>
  </si>
  <si>
    <t>Dirección Financiera</t>
  </si>
  <si>
    <t>Revisado por:</t>
  </si>
  <si>
    <t>Deysis Matos</t>
  </si>
  <si>
    <t>Aprobado por:</t>
  </si>
  <si>
    <t>Director Financiero</t>
  </si>
  <si>
    <t xml:space="preserve">Departamento Presupuesto </t>
  </si>
  <si>
    <t xml:space="preserve"> Encargada</t>
  </si>
  <si>
    <t>Cirilo J. Mercado Paulino</t>
  </si>
  <si>
    <t>Realizado por:</t>
  </si>
  <si>
    <r>
      <t xml:space="preserve">*Total Devengado: </t>
    </r>
    <r>
      <rPr>
        <sz val="8"/>
        <color theme="1"/>
        <rFont val="Arial"/>
        <family val="2"/>
      </rPr>
      <t xml:space="preserve">Son los recursos financieros que surgen con la obligación de pago con la recepcion de conformidad de obras, bienes y oportunamente contratados 
</t>
    </r>
  </si>
  <si>
    <t xml:space="preserve">o, en los casos de gastos sin contraprestación, por haberse cumplido los requisitos reglamento de la ley.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</si>
</sst>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ont="0" applyFill="0" applyBorder="0" applyProtection="0">
      <alignment wrapText="1"/>
    </xf>
  </cellStyleXfs>
  <cellXfs count="150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0" fontId="5" fillId="0" borderId="0" xfId="0" applyFont="1"/>
    <xf numFmtId="0" fontId="3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 wrapText="1"/>
    </xf>
    <xf numFmtId="0" fontId="3" fillId="3" borderId="5" xfId="2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left" vertical="center"/>
    </xf>
    <xf numFmtId="39" fontId="4" fillId="3" borderId="6" xfId="1" applyNumberFormat="1" applyFont="1" applyFill="1" applyBorder="1" applyAlignment="1">
      <alignment vertical="center"/>
    </xf>
    <xf numFmtId="43" fontId="5" fillId="0" borderId="0" xfId="1" applyFont="1" applyFill="1"/>
    <xf numFmtId="49" fontId="3" fillId="4" borderId="7" xfId="2" applyNumberFormat="1" applyFont="1" applyFill="1" applyBorder="1" applyAlignment="1">
      <alignment horizontal="center" vertical="center"/>
    </xf>
    <xf numFmtId="0" fontId="3" fillId="4" borderId="8" xfId="2" applyFont="1" applyFill="1" applyBorder="1" applyAlignment="1">
      <alignment vertical="center"/>
    </xf>
    <xf numFmtId="39" fontId="4" fillId="4" borderId="8" xfId="1" applyNumberFormat="1" applyFont="1" applyFill="1" applyBorder="1" applyAlignment="1">
      <alignment vertical="center"/>
    </xf>
    <xf numFmtId="0" fontId="5" fillId="0" borderId="0" xfId="0" applyFont="1" applyFill="1"/>
    <xf numFmtId="49" fontId="3" fillId="5" borderId="7" xfId="2" applyNumberFormat="1" applyFont="1" applyFill="1" applyBorder="1" applyAlignment="1">
      <alignment horizontal="center" vertical="center"/>
    </xf>
    <xf numFmtId="0" fontId="3" fillId="5" borderId="8" xfId="2" applyFont="1" applyFill="1" applyBorder="1" applyAlignment="1">
      <alignment vertical="center"/>
    </xf>
    <xf numFmtId="39" fontId="4" fillId="5" borderId="8" xfId="1" applyNumberFormat="1" applyFont="1" applyFill="1" applyBorder="1" applyAlignment="1">
      <alignment vertical="center"/>
    </xf>
    <xf numFmtId="43" fontId="5" fillId="0" borderId="0" xfId="1" applyFont="1"/>
    <xf numFmtId="0" fontId="3" fillId="6" borderId="7" xfId="2" applyFont="1" applyFill="1" applyBorder="1" applyAlignment="1">
      <alignment horizontal="center"/>
    </xf>
    <xf numFmtId="0" fontId="3" fillId="6" borderId="8" xfId="2" applyFont="1" applyFill="1" applyBorder="1" applyAlignment="1">
      <alignment horizontal="left"/>
    </xf>
    <xf numFmtId="39" fontId="4" fillId="6" borderId="8" xfId="1" applyNumberFormat="1" applyFont="1" applyFill="1" applyBorder="1" applyAlignment="1"/>
    <xf numFmtId="39" fontId="4" fillId="0" borderId="0" xfId="1" applyNumberFormat="1" applyFont="1" applyFill="1" applyBorder="1" applyAlignment="1"/>
    <xf numFmtId="0" fontId="3" fillId="2" borderId="7" xfId="2" applyFont="1" applyFill="1" applyBorder="1" applyAlignment="1">
      <alignment horizontal="center"/>
    </xf>
    <xf numFmtId="0" fontId="3" fillId="2" borderId="8" xfId="2" applyFont="1" applyFill="1" applyBorder="1" applyAlignment="1">
      <alignment horizontal="left"/>
    </xf>
    <xf numFmtId="39" fontId="4" fillId="2" borderId="8" xfId="1" applyNumberFormat="1" applyFont="1" applyFill="1" applyBorder="1" applyAlignment="1"/>
    <xf numFmtId="0" fontId="3" fillId="0" borderId="7" xfId="2" applyFont="1" applyFill="1" applyBorder="1" applyAlignment="1">
      <alignment horizontal="center"/>
    </xf>
    <xf numFmtId="39" fontId="3" fillId="0" borderId="8" xfId="2" applyNumberFormat="1" applyFont="1" applyFill="1" applyBorder="1" applyAlignment="1">
      <alignment horizontal="left"/>
    </xf>
    <xf numFmtId="39" fontId="4" fillId="0" borderId="8" xfId="1" applyNumberFormat="1" applyFont="1" applyFill="1" applyBorder="1" applyAlignment="1"/>
    <xf numFmtId="0" fontId="6" fillId="0" borderId="7" xfId="2" applyFont="1" applyFill="1" applyBorder="1" applyAlignment="1">
      <alignment horizontal="center"/>
    </xf>
    <xf numFmtId="39" fontId="6" fillId="0" borderId="8" xfId="2" applyNumberFormat="1" applyFont="1" applyFill="1" applyBorder="1" applyAlignment="1">
      <alignment horizontal="left"/>
    </xf>
    <xf numFmtId="39" fontId="5" fillId="0" borderId="8" xfId="1" applyNumberFormat="1" applyFont="1" applyFill="1" applyBorder="1" applyAlignment="1"/>
    <xf numFmtId="39" fontId="5" fillId="0" borderId="0" xfId="0" applyNumberFormat="1" applyFont="1" applyFill="1" applyBorder="1"/>
    <xf numFmtId="0" fontId="5" fillId="0" borderId="0" xfId="0" applyFont="1" applyFill="1" applyBorder="1"/>
    <xf numFmtId="39" fontId="3" fillId="0" borderId="8" xfId="2" applyNumberFormat="1" applyFont="1" applyFill="1" applyBorder="1" applyAlignment="1">
      <alignment horizontal="left" wrapText="1"/>
    </xf>
    <xf numFmtId="0" fontId="3" fillId="0" borderId="0" xfId="2" applyFont="1" applyFill="1" applyBorder="1" applyAlignment="1">
      <alignment horizontal="left"/>
    </xf>
    <xf numFmtId="43" fontId="5" fillId="0" borderId="0" xfId="0" applyNumberFormat="1" applyFont="1" applyFill="1" applyBorder="1"/>
    <xf numFmtId="39" fontId="6" fillId="0" borderId="8" xfId="2" applyNumberFormat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43" fontId="5" fillId="0" borderId="0" xfId="1" applyFont="1" applyFill="1" applyBorder="1"/>
    <xf numFmtId="39" fontId="6" fillId="0" borderId="8" xfId="2" applyNumberFormat="1" applyFont="1" applyFill="1" applyBorder="1" applyAlignment="1">
      <alignment horizontal="left" wrapText="1"/>
    </xf>
    <xf numFmtId="39" fontId="5" fillId="0" borderId="8" xfId="1" applyNumberFormat="1" applyFont="1" applyFill="1" applyBorder="1" applyAlignment="1">
      <alignment wrapText="1"/>
    </xf>
    <xf numFmtId="39" fontId="3" fillId="0" borderId="8" xfId="2" applyNumberFormat="1" applyFont="1" applyFill="1" applyBorder="1" applyAlignment="1">
      <alignment horizontal="left" vertical="center"/>
    </xf>
    <xf numFmtId="0" fontId="0" fillId="0" borderId="0" xfId="0" applyFill="1" applyBorder="1"/>
    <xf numFmtId="43" fontId="4" fillId="0" borderId="0" xfId="0" applyNumberFormat="1" applyFont="1" applyFill="1" applyBorder="1"/>
    <xf numFmtId="39" fontId="3" fillId="0" borderId="0" xfId="0" applyNumberFormat="1" applyFont="1" applyFill="1" applyBorder="1" applyAlignment="1">
      <alignment vertical="center"/>
    </xf>
    <xf numFmtId="39" fontId="3" fillId="2" borderId="8" xfId="2" applyNumberFormat="1" applyFont="1" applyFill="1" applyBorder="1" applyAlignment="1">
      <alignment horizontal="left" vertical="center"/>
    </xf>
    <xf numFmtId="39" fontId="3" fillId="0" borderId="0" xfId="0" applyNumberFormat="1" applyFont="1" applyFill="1" applyBorder="1" applyAlignment="1"/>
    <xf numFmtId="0" fontId="6" fillId="0" borderId="7" xfId="0" applyFont="1" applyFill="1" applyBorder="1" applyAlignment="1">
      <alignment horizontal="center"/>
    </xf>
    <xf numFmtId="39" fontId="6" fillId="0" borderId="8" xfId="0" applyNumberFormat="1" applyFont="1" applyFill="1" applyBorder="1" applyAlignment="1"/>
    <xf numFmtId="0" fontId="3" fillId="2" borderId="7" xfId="0" applyFont="1" applyFill="1" applyBorder="1" applyAlignment="1">
      <alignment horizontal="center"/>
    </xf>
    <xf numFmtId="39" fontId="3" fillId="2" borderId="8" xfId="0" applyNumberFormat="1" applyFont="1" applyFill="1" applyBorder="1" applyAlignment="1">
      <alignment vertical="center"/>
    </xf>
    <xf numFmtId="43" fontId="4" fillId="0" borderId="0" xfId="1" applyFont="1" applyFill="1" applyBorder="1"/>
    <xf numFmtId="0" fontId="3" fillId="0" borderId="7" xfId="0" applyFont="1" applyFill="1" applyBorder="1" applyAlignment="1">
      <alignment horizontal="center"/>
    </xf>
    <xf numFmtId="39" fontId="3" fillId="0" borderId="8" xfId="0" applyNumberFormat="1" applyFont="1" applyFill="1" applyBorder="1" applyAlignment="1">
      <alignment vertical="center"/>
    </xf>
    <xf numFmtId="39" fontId="6" fillId="0" borderId="8" xfId="0" applyNumberFormat="1" applyFont="1" applyFill="1" applyBorder="1" applyAlignment="1">
      <alignment vertical="center"/>
    </xf>
    <xf numFmtId="39" fontId="3" fillId="0" borderId="0" xfId="0" applyNumberFormat="1" applyFont="1" applyFill="1" applyBorder="1" applyAlignment="1">
      <alignment vertical="center" wrapText="1"/>
    </xf>
    <xf numFmtId="39" fontId="3" fillId="0" borderId="0" xfId="0" applyNumberFormat="1" applyFont="1" applyFill="1" applyBorder="1" applyAlignment="1">
      <alignment wrapText="1"/>
    </xf>
    <xf numFmtId="0" fontId="6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39" fontId="3" fillId="2" borderId="8" xfId="0" applyNumberFormat="1" applyFont="1" applyFill="1" applyBorder="1" applyAlignment="1">
      <alignment vertical="center" wrapText="1"/>
    </xf>
    <xf numFmtId="43" fontId="0" fillId="0" borderId="0" xfId="0" applyNumberFormat="1" applyFill="1" applyBorder="1"/>
    <xf numFmtId="43" fontId="2" fillId="0" borderId="0" xfId="0" applyNumberFormat="1" applyFont="1" applyFill="1" applyBorder="1"/>
    <xf numFmtId="39" fontId="6" fillId="0" borderId="8" xfId="1" applyNumberFormat="1" applyFont="1" applyFill="1" applyBorder="1" applyAlignment="1"/>
    <xf numFmtId="0" fontId="6" fillId="0" borderId="7" xfId="0" applyFont="1" applyFill="1" applyBorder="1" applyAlignment="1">
      <alignment horizontal="center" vertical="center"/>
    </xf>
    <xf numFmtId="39" fontId="6" fillId="0" borderId="8" xfId="0" applyNumberFormat="1" applyFont="1" applyFill="1" applyBorder="1" applyAlignment="1">
      <alignment vertical="center" wrapText="1"/>
    </xf>
    <xf numFmtId="0" fontId="3" fillId="6" borderId="7" xfId="0" applyFont="1" applyFill="1" applyBorder="1" applyAlignment="1">
      <alignment horizontal="center"/>
    </xf>
    <xf numFmtId="39" fontId="3" fillId="6" borderId="8" xfId="0" applyNumberFormat="1" applyFont="1" applyFill="1" applyBorder="1" applyAlignment="1">
      <alignment vertical="center"/>
    </xf>
    <xf numFmtId="39" fontId="6" fillId="0" borderId="8" xfId="0" applyNumberFormat="1" applyFont="1" applyFill="1" applyBorder="1" applyAlignment="1">
      <alignment wrapText="1"/>
    </xf>
    <xf numFmtId="43" fontId="5" fillId="0" borderId="0" xfId="0" applyNumberFormat="1" applyFont="1"/>
    <xf numFmtId="39" fontId="3" fillId="2" borderId="8" xfId="0" applyNumberFormat="1" applyFont="1" applyFill="1" applyBorder="1" applyAlignment="1">
      <alignment horizontal="left"/>
    </xf>
    <xf numFmtId="0" fontId="6" fillId="0" borderId="7" xfId="0" applyFont="1" applyBorder="1" applyAlignment="1">
      <alignment horizontal="center"/>
    </xf>
    <xf numFmtId="39" fontId="5" fillId="0" borderId="8" xfId="1" applyNumberFormat="1" applyFont="1" applyFill="1" applyBorder="1" applyAlignment="1">
      <alignment horizontal="right"/>
    </xf>
    <xf numFmtId="39" fontId="6" fillId="0" borderId="8" xfId="0" applyNumberFormat="1" applyFont="1" applyBorder="1" applyAlignment="1">
      <alignment horizontal="left" wrapText="1"/>
    </xf>
    <xf numFmtId="39" fontId="6" fillId="0" borderId="8" xfId="0" applyNumberFormat="1" applyFont="1" applyFill="1" applyBorder="1" applyAlignment="1">
      <alignment horizontal="left" wrapText="1"/>
    </xf>
    <xf numFmtId="39" fontId="6" fillId="0" borderId="8" xfId="0" applyNumberFormat="1" applyFont="1" applyBorder="1" applyAlignment="1">
      <alignment horizontal="left"/>
    </xf>
    <xf numFmtId="39" fontId="3" fillId="2" borderId="8" xfId="0" applyNumberFormat="1" applyFont="1" applyFill="1" applyBorder="1" applyAlignment="1">
      <alignment wrapText="1"/>
    </xf>
    <xf numFmtId="0" fontId="5" fillId="0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39" fontId="3" fillId="0" borderId="8" xfId="0" applyNumberFormat="1" applyFont="1" applyBorder="1" applyAlignment="1">
      <alignment vertical="center"/>
    </xf>
    <xf numFmtId="39" fontId="6" fillId="0" borderId="8" xfId="0" applyNumberFormat="1" applyFont="1" applyBorder="1" applyAlignment="1">
      <alignment vertical="center"/>
    </xf>
    <xf numFmtId="39" fontId="5" fillId="0" borderId="0" xfId="0" applyNumberFormat="1" applyFont="1"/>
    <xf numFmtId="39" fontId="6" fillId="0" borderId="8" xfId="0" applyNumberFormat="1" applyFont="1" applyFill="1" applyBorder="1" applyAlignment="1">
      <alignment horizontal="left" vertical="center"/>
    </xf>
    <xf numFmtId="39" fontId="3" fillId="2" borderId="8" xfId="0" applyNumberFormat="1" applyFont="1" applyFill="1" applyBorder="1" applyAlignment="1"/>
    <xf numFmtId="39" fontId="3" fillId="0" borderId="8" xfId="0" applyNumberFormat="1" applyFont="1" applyBorder="1" applyAlignment="1">
      <alignment vertical="center" wrapText="1"/>
    </xf>
    <xf numFmtId="39" fontId="4" fillId="0" borderId="8" xfId="1" applyNumberFormat="1" applyFont="1" applyBorder="1" applyAlignment="1"/>
    <xf numFmtId="39" fontId="6" fillId="0" borderId="8" xfId="0" applyNumberFormat="1" applyFont="1" applyBorder="1" applyAlignment="1">
      <alignment wrapText="1"/>
    </xf>
    <xf numFmtId="39" fontId="3" fillId="6" borderId="8" xfId="0" applyNumberFormat="1" applyFont="1" applyFill="1" applyBorder="1" applyAlignment="1">
      <alignment vertical="center" wrapText="1"/>
    </xf>
    <xf numFmtId="39" fontId="4" fillId="2" borderId="8" xfId="1" applyNumberFormat="1" applyFont="1" applyFill="1" applyBorder="1" applyAlignment="1">
      <alignment wrapText="1"/>
    </xf>
    <xf numFmtId="0" fontId="6" fillId="0" borderId="8" xfId="0" applyFont="1" applyFill="1" applyBorder="1" applyAlignment="1">
      <alignment wrapText="1"/>
    </xf>
    <xf numFmtId="39" fontId="3" fillId="6" borderId="8" xfId="0" applyNumberFormat="1" applyFont="1" applyFill="1" applyBorder="1" applyAlignment="1">
      <alignment wrapText="1"/>
    </xf>
    <xf numFmtId="0" fontId="3" fillId="2" borderId="7" xfId="0" applyFont="1" applyFill="1" applyBorder="1" applyAlignment="1">
      <alignment horizontal="center" vertical="center"/>
    </xf>
    <xf numFmtId="39" fontId="4" fillId="2" borderId="8" xfId="1" applyNumberFormat="1" applyFont="1" applyFill="1" applyBorder="1" applyAlignment="1">
      <alignment vertical="center"/>
    </xf>
    <xf numFmtId="39" fontId="6" fillId="0" borderId="8" xfId="0" applyNumberFormat="1" applyFont="1" applyBorder="1" applyAlignment="1">
      <alignment vertical="center" wrapText="1"/>
    </xf>
    <xf numFmtId="0" fontId="3" fillId="5" borderId="8" xfId="2" applyFont="1" applyFill="1" applyBorder="1" applyAlignment="1">
      <alignment horizontal="left" vertical="center" wrapText="1"/>
    </xf>
    <xf numFmtId="39" fontId="4" fillId="5" borderId="8" xfId="1" applyNumberFormat="1" applyFont="1" applyFill="1" applyBorder="1" applyAlignment="1"/>
    <xf numFmtId="0" fontId="3" fillId="6" borderId="8" xfId="2" applyFont="1" applyFill="1" applyBorder="1" applyAlignment="1">
      <alignment horizontal="left" vertical="center"/>
    </xf>
    <xf numFmtId="0" fontId="3" fillId="2" borderId="8" xfId="2" applyFont="1" applyFill="1" applyBorder="1" applyAlignment="1">
      <alignment horizontal="left" vertical="center"/>
    </xf>
    <xf numFmtId="39" fontId="6" fillId="0" borderId="8" xfId="0" applyNumberFormat="1" applyFont="1" applyFill="1" applyBorder="1" applyAlignment="1">
      <alignment horizontal="left"/>
    </xf>
    <xf numFmtId="3" fontId="5" fillId="0" borderId="0" xfId="0" applyNumberFormat="1" applyFont="1"/>
    <xf numFmtId="0" fontId="3" fillId="7" borderId="7" xfId="0" applyFont="1" applyFill="1" applyBorder="1" applyAlignment="1">
      <alignment horizontal="left" vertical="center"/>
    </xf>
    <xf numFmtId="39" fontId="3" fillId="7" borderId="8" xfId="0" applyNumberFormat="1" applyFont="1" applyFill="1" applyBorder="1" applyAlignment="1">
      <alignment vertical="center"/>
    </xf>
    <xf numFmtId="39" fontId="4" fillId="7" borderId="8" xfId="1" applyNumberFormat="1" applyFont="1" applyFill="1" applyBorder="1" applyAlignment="1">
      <alignment vertical="center"/>
    </xf>
    <xf numFmtId="0" fontId="3" fillId="5" borderId="7" xfId="0" applyFont="1" applyFill="1" applyBorder="1" applyAlignment="1">
      <alignment horizontal="left"/>
    </xf>
    <xf numFmtId="39" fontId="3" fillId="5" borderId="8" xfId="0" applyNumberFormat="1" applyFont="1" applyFill="1" applyBorder="1" applyAlignment="1">
      <alignment horizontal="center" vertical="center"/>
    </xf>
    <xf numFmtId="49" fontId="3" fillId="2" borderId="7" xfId="2" applyNumberFormat="1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left" vertical="center" wrapText="1"/>
    </xf>
    <xf numFmtId="0" fontId="3" fillId="7" borderId="7" xfId="0" applyFont="1" applyFill="1" applyBorder="1" applyAlignment="1">
      <alignment horizontal="center"/>
    </xf>
    <xf numFmtId="39" fontId="3" fillId="7" borderId="8" xfId="0" applyNumberFormat="1" applyFont="1" applyFill="1" applyBorder="1" applyAlignment="1">
      <alignment horizontal="center" vertical="center"/>
    </xf>
    <xf numFmtId="39" fontId="4" fillId="7" borderId="8" xfId="1" applyNumberFormat="1" applyFont="1" applyFill="1" applyBorder="1" applyAlignment="1"/>
    <xf numFmtId="39" fontId="3" fillId="7" borderId="8" xfId="0" applyNumberFormat="1" applyFont="1" applyFill="1" applyBorder="1" applyAlignment="1">
      <alignment horizontal="left" vertical="center" wrapText="1"/>
    </xf>
    <xf numFmtId="49" fontId="3" fillId="2" borderId="7" xfId="2" applyNumberFormat="1" applyFont="1" applyFill="1" applyBorder="1" applyAlignment="1">
      <alignment horizontal="center"/>
    </xf>
    <xf numFmtId="0" fontId="3" fillId="2" borderId="8" xfId="2" applyFont="1" applyFill="1" applyBorder="1" applyAlignment="1">
      <alignment horizontal="left" wrapText="1"/>
    </xf>
    <xf numFmtId="0" fontId="3" fillId="7" borderId="7" xfId="0" applyFont="1" applyFill="1" applyBorder="1" applyAlignment="1">
      <alignment horizontal="left"/>
    </xf>
    <xf numFmtId="0" fontId="3" fillId="7" borderId="8" xfId="2" applyFont="1" applyFill="1" applyBorder="1" applyAlignment="1">
      <alignment horizontal="left" wrapText="1"/>
    </xf>
    <xf numFmtId="49" fontId="3" fillId="5" borderId="7" xfId="2" applyNumberFormat="1" applyFont="1" applyFill="1" applyBorder="1" applyAlignment="1">
      <alignment horizontal="center"/>
    </xf>
    <xf numFmtId="0" fontId="3" fillId="5" borderId="8" xfId="2" applyFont="1" applyFill="1" applyBorder="1" applyAlignment="1">
      <alignment wrapText="1"/>
    </xf>
    <xf numFmtId="49" fontId="3" fillId="4" borderId="7" xfId="2" applyNumberFormat="1" applyFont="1" applyFill="1" applyBorder="1" applyAlignment="1">
      <alignment horizontal="center"/>
    </xf>
    <xf numFmtId="0" fontId="3" fillId="4" borderId="8" xfId="2" applyFont="1" applyFill="1" applyBorder="1" applyAlignment="1">
      <alignment horizontal="left" wrapText="1"/>
    </xf>
    <xf numFmtId="39" fontId="4" fillId="4" borderId="8" xfId="1" applyNumberFormat="1" applyFont="1" applyFill="1" applyBorder="1" applyAlignment="1"/>
    <xf numFmtId="39" fontId="3" fillId="6" borderId="8" xfId="0" applyNumberFormat="1" applyFont="1" applyFill="1" applyBorder="1" applyAlignment="1"/>
    <xf numFmtId="49" fontId="3" fillId="7" borderId="7" xfId="2" applyNumberFormat="1" applyFont="1" applyFill="1" applyBorder="1" applyAlignment="1">
      <alignment horizontal="center"/>
    </xf>
    <xf numFmtId="0" fontId="3" fillId="7" borderId="8" xfId="2" applyFont="1" applyFill="1" applyBorder="1" applyAlignment="1">
      <alignment horizontal="left" vertical="center" wrapText="1"/>
    </xf>
    <xf numFmtId="0" fontId="6" fillId="3" borderId="7" xfId="0" applyFont="1" applyFill="1" applyBorder="1" applyAlignment="1"/>
    <xf numFmtId="0" fontId="6" fillId="3" borderId="8" xfId="0" applyFont="1" applyFill="1" applyBorder="1" applyAlignment="1">
      <alignment vertical="center"/>
    </xf>
    <xf numFmtId="39" fontId="5" fillId="3" borderId="8" xfId="1" applyNumberFormat="1" applyFont="1" applyFill="1" applyBorder="1" applyAlignment="1"/>
    <xf numFmtId="0" fontId="3" fillId="3" borderId="9" xfId="0" applyFont="1" applyFill="1" applyBorder="1" applyAlignment="1">
      <alignment horizontal="left"/>
    </xf>
    <xf numFmtId="39" fontId="3" fillId="3" borderId="10" xfId="0" applyNumberFormat="1" applyFont="1" applyFill="1" applyBorder="1" applyAlignment="1">
      <alignment horizontal="center" vertical="center"/>
    </xf>
    <xf numFmtId="39" fontId="4" fillId="3" borderId="10" xfId="1" applyNumberFormat="1" applyFont="1" applyFill="1" applyBorder="1" applyAlignment="1"/>
    <xf numFmtId="43" fontId="4" fillId="0" borderId="0" xfId="1" applyFont="1" applyFill="1"/>
    <xf numFmtId="0" fontId="4" fillId="0" borderId="0" xfId="0" applyFont="1" applyFill="1"/>
    <xf numFmtId="43" fontId="7" fillId="0" borderId="0" xfId="1" applyFont="1" applyFill="1"/>
    <xf numFmtId="0" fontId="4" fillId="0" borderId="0" xfId="0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/>
    <xf numFmtId="43" fontId="8" fillId="0" borderId="0" xfId="1" applyFont="1" applyFill="1"/>
    <xf numFmtId="43" fontId="5" fillId="0" borderId="8" xfId="1" applyFont="1" applyFill="1" applyBorder="1"/>
    <xf numFmtId="0" fontId="4" fillId="0" borderId="0" xfId="0" applyFont="1" applyAlignment="1"/>
    <xf numFmtId="0" fontId="8" fillId="0" borderId="0" xfId="0" applyFont="1" applyFill="1" applyAlignment="1"/>
    <xf numFmtId="0" fontId="4" fillId="0" borderId="0" xfId="0" applyFont="1"/>
    <xf numFmtId="43" fontId="4" fillId="0" borderId="0" xfId="1" applyFont="1" applyAlignment="1"/>
    <xf numFmtId="43" fontId="5" fillId="0" borderId="0" xfId="0" applyNumberFormat="1" applyFont="1" applyAlignment="1">
      <alignment horizontal="left"/>
    </xf>
    <xf numFmtId="43" fontId="4" fillId="0" borderId="0" xfId="1" applyFont="1" applyAlignment="1">
      <alignment horizontal="center" vertical="center"/>
    </xf>
    <xf numFmtId="43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4" fillId="0" borderId="0" xfId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O306"/>
  <sheetViews>
    <sheetView showGridLines="0" tabSelected="1" zoomScaleNormal="100" workbookViewId="0">
      <selection activeCell="F301" sqref="F301:F303"/>
    </sheetView>
  </sheetViews>
  <sheetFormatPr baseColWidth="10" defaultRowHeight="12.75" x14ac:dyDescent="0.2"/>
  <cols>
    <col min="1" max="1" width="5.42578125" style="4" customWidth="1"/>
    <col min="2" max="2" width="13.28515625" style="4" customWidth="1"/>
    <col min="3" max="3" width="55.42578125" style="4" customWidth="1"/>
    <col min="4" max="4" width="19.42578125" style="4" customWidth="1"/>
    <col min="5" max="7" width="16.5703125" style="4" customWidth="1"/>
    <col min="8" max="8" width="16.85546875" style="4" bestFit="1" customWidth="1"/>
    <col min="9" max="9" width="14.85546875" style="4" bestFit="1" customWidth="1"/>
    <col min="10" max="10" width="15.42578125" style="4" bestFit="1" customWidth="1"/>
    <col min="11" max="11" width="16.5703125" style="4" bestFit="1" customWidth="1"/>
    <col min="12" max="12" width="14.85546875" style="4" bestFit="1" customWidth="1"/>
    <col min="13" max="13" width="13.85546875" style="4" bestFit="1" customWidth="1"/>
    <col min="14" max="16384" width="11.42578125" style="4"/>
  </cols>
  <sheetData>
    <row r="2" spans="2:15" x14ac:dyDescent="0.2">
      <c r="B2" s="1"/>
      <c r="C2" s="2"/>
      <c r="D2" s="3"/>
      <c r="E2" s="3"/>
      <c r="F2" s="3"/>
      <c r="G2" s="3"/>
    </row>
    <row r="3" spans="2:15" ht="30" customHeight="1" x14ac:dyDescent="0.2">
      <c r="B3" s="5" t="s">
        <v>0</v>
      </c>
      <c r="C3" s="6" t="s">
        <v>1</v>
      </c>
      <c r="D3" s="7" t="s">
        <v>2</v>
      </c>
      <c r="E3" s="8" t="s">
        <v>358</v>
      </c>
      <c r="F3" s="8" t="s">
        <v>361</v>
      </c>
      <c r="G3" s="8" t="s">
        <v>359</v>
      </c>
    </row>
    <row r="4" spans="2:15" ht="15.75" customHeight="1" x14ac:dyDescent="0.2">
      <c r="B4" s="9">
        <v>11</v>
      </c>
      <c r="C4" s="10" t="s">
        <v>3</v>
      </c>
      <c r="D4" s="11">
        <f>+D5+D219+D237+D256+D272</f>
        <v>1193399381</v>
      </c>
      <c r="E4" s="11">
        <f>+E5+E219+E237+E256+E272</f>
        <v>62391657.117546603</v>
      </c>
      <c r="F4" s="11">
        <f>+F5+F219+F237+F256+F272</f>
        <v>80242069.667600006</v>
      </c>
      <c r="G4" s="11">
        <f>+E4+F4</f>
        <v>142633726.78514659</v>
      </c>
      <c r="H4" s="12"/>
    </row>
    <row r="5" spans="2:15" ht="12.75" customHeight="1" x14ac:dyDescent="0.2">
      <c r="B5" s="13" t="s">
        <v>4</v>
      </c>
      <c r="C5" s="14" t="s">
        <v>5</v>
      </c>
      <c r="D5" s="15">
        <f>+D6+D195+D213</f>
        <v>912192254</v>
      </c>
      <c r="E5" s="15">
        <f>+E6+E195+E213</f>
        <v>42018822.826020002</v>
      </c>
      <c r="F5" s="15">
        <f>+F6+F195+F213</f>
        <v>59831507.527599998</v>
      </c>
      <c r="G5" s="15">
        <f t="shared" ref="G5:G68" si="0">+E5+F5</f>
        <v>101850330.35361999</v>
      </c>
      <c r="H5" s="16"/>
    </row>
    <row r="6" spans="2:15" ht="12.75" customHeight="1" x14ac:dyDescent="0.2">
      <c r="B6" s="17" t="s">
        <v>6</v>
      </c>
      <c r="C6" s="18" t="s">
        <v>7</v>
      </c>
      <c r="D6" s="19">
        <f>+D7+D45+D111+D173+D178</f>
        <v>664369542</v>
      </c>
      <c r="E6" s="19">
        <f>+E7+E45+E111+E173+E178</f>
        <v>41383348.598108001</v>
      </c>
      <c r="F6" s="19">
        <f>+F7+F45+F111+F173+F178</f>
        <v>47380440.8248</v>
      </c>
      <c r="G6" s="19">
        <f t="shared" si="0"/>
        <v>88763789.422908008</v>
      </c>
      <c r="H6" s="20"/>
    </row>
    <row r="7" spans="2:15" ht="12.75" customHeight="1" x14ac:dyDescent="0.2">
      <c r="B7" s="21">
        <v>21</v>
      </c>
      <c r="C7" s="22" t="s">
        <v>8</v>
      </c>
      <c r="D7" s="23">
        <f>+D8+D22+D27+D34+D40</f>
        <v>477284812</v>
      </c>
      <c r="E7" s="23">
        <f>+E8+E22+E27+E34+E40</f>
        <v>29183635.469490442</v>
      </c>
      <c r="F7" s="23">
        <f>+F8+F22+F27+F34+F40</f>
        <v>29006297.872000001</v>
      </c>
      <c r="G7" s="23">
        <f t="shared" si="0"/>
        <v>58189933.341490448</v>
      </c>
      <c r="H7" s="20"/>
      <c r="I7" s="20"/>
    </row>
    <row r="8" spans="2:15" ht="12.75" customHeight="1" x14ac:dyDescent="0.2">
      <c r="B8" s="25">
        <v>211</v>
      </c>
      <c r="C8" s="26" t="s">
        <v>9</v>
      </c>
      <c r="D8" s="27">
        <f>+D9+D11+D14+D16+D18+D20</f>
        <v>328318784</v>
      </c>
      <c r="E8" s="27">
        <f>+E9+E11+E14+E16+E18+E20</f>
        <v>20419484.413282599</v>
      </c>
      <c r="F8" s="27">
        <f>+F9+F11+F14+F16+F18+F20</f>
        <v>19834044.706999999</v>
      </c>
      <c r="G8" s="27">
        <f t="shared" si="0"/>
        <v>40253529.120282598</v>
      </c>
    </row>
    <row r="9" spans="2:15" ht="12.75" customHeight="1" x14ac:dyDescent="0.2">
      <c r="B9" s="28">
        <v>2111</v>
      </c>
      <c r="C9" s="29" t="s">
        <v>10</v>
      </c>
      <c r="D9" s="30">
        <f t="shared" ref="D9" si="1">+D10</f>
        <v>198945207</v>
      </c>
      <c r="E9" s="30">
        <f>+E10</f>
        <v>15217245.146499997</v>
      </c>
      <c r="F9" s="30">
        <f>+F10</f>
        <v>15245609.086999999</v>
      </c>
      <c r="G9" s="30">
        <f t="shared" si="0"/>
        <v>30462854.233499996</v>
      </c>
    </row>
    <row r="10" spans="2:15" ht="17.25" customHeight="1" x14ac:dyDescent="0.2">
      <c r="B10" s="31" t="s">
        <v>11</v>
      </c>
      <c r="C10" s="32" t="s">
        <v>12</v>
      </c>
      <c r="D10" s="33">
        <v>198945207</v>
      </c>
      <c r="E10" s="33">
        <v>15217245.146499997</v>
      </c>
      <c r="F10" s="33">
        <v>15245609.086999999</v>
      </c>
      <c r="G10" s="33">
        <f t="shared" si="0"/>
        <v>30462854.233499996</v>
      </c>
      <c r="H10" s="34"/>
      <c r="I10" s="35"/>
      <c r="J10" s="35"/>
      <c r="K10" s="35"/>
      <c r="L10" s="35"/>
      <c r="M10" s="35"/>
      <c r="N10" s="35"/>
      <c r="O10" s="35"/>
    </row>
    <row r="11" spans="2:15" ht="12.75" customHeight="1" x14ac:dyDescent="0.2">
      <c r="B11" s="28">
        <v>2112</v>
      </c>
      <c r="C11" s="36" t="s">
        <v>13</v>
      </c>
      <c r="D11" s="30">
        <f t="shared" ref="D11:F11" si="2">SUM(D12:D13)</f>
        <v>6000000</v>
      </c>
      <c r="E11" s="30">
        <f t="shared" si="2"/>
        <v>431016.0267826023</v>
      </c>
      <c r="F11" s="30">
        <f t="shared" si="2"/>
        <v>434700</v>
      </c>
      <c r="G11" s="30">
        <f t="shared" si="0"/>
        <v>865716.0267826023</v>
      </c>
      <c r="H11" s="37"/>
      <c r="I11" s="24"/>
      <c r="J11" s="35"/>
      <c r="K11" s="38"/>
      <c r="L11" s="35"/>
      <c r="M11" s="35"/>
      <c r="N11" s="35"/>
      <c r="O11" s="35"/>
    </row>
    <row r="12" spans="2:15" ht="17.25" customHeight="1" x14ac:dyDescent="0.2">
      <c r="B12" s="31" t="s">
        <v>14</v>
      </c>
      <c r="C12" s="39" t="s">
        <v>15</v>
      </c>
      <c r="D12" s="33">
        <v>1000000</v>
      </c>
      <c r="E12" s="33">
        <v>0</v>
      </c>
      <c r="F12" s="33">
        <v>0</v>
      </c>
      <c r="G12" s="33">
        <f t="shared" si="0"/>
        <v>0</v>
      </c>
      <c r="H12" s="40"/>
      <c r="I12" s="24"/>
      <c r="J12" s="35"/>
      <c r="K12" s="34"/>
      <c r="L12" s="35"/>
      <c r="M12" s="35"/>
      <c r="N12" s="35"/>
      <c r="O12" s="35"/>
    </row>
    <row r="13" spans="2:15" ht="16.5" customHeight="1" x14ac:dyDescent="0.2">
      <c r="B13" s="31" t="s">
        <v>16</v>
      </c>
      <c r="C13" s="39" t="s">
        <v>17</v>
      </c>
      <c r="D13" s="33">
        <v>5000000</v>
      </c>
      <c r="E13" s="33">
        <v>431016.0267826023</v>
      </c>
      <c r="F13" s="33">
        <v>434700</v>
      </c>
      <c r="G13" s="33">
        <f t="shared" si="0"/>
        <v>865716.0267826023</v>
      </c>
      <c r="H13" s="40"/>
      <c r="I13" s="24"/>
      <c r="J13" s="35"/>
      <c r="K13" s="34"/>
      <c r="L13" s="35"/>
      <c r="M13" s="35"/>
      <c r="N13" s="35"/>
      <c r="O13" s="35"/>
    </row>
    <row r="14" spans="2:15" ht="15.75" customHeight="1" x14ac:dyDescent="0.2">
      <c r="B14" s="28">
        <v>2113</v>
      </c>
      <c r="C14" s="36" t="s">
        <v>18</v>
      </c>
      <c r="D14" s="30">
        <f t="shared" ref="D14:F14" si="3">+D15</f>
        <v>100000</v>
      </c>
      <c r="E14" s="30">
        <f t="shared" si="3"/>
        <v>0</v>
      </c>
      <c r="F14" s="30">
        <f t="shared" si="3"/>
        <v>0</v>
      </c>
      <c r="G14" s="30">
        <f t="shared" si="0"/>
        <v>0</v>
      </c>
      <c r="H14" s="37"/>
      <c r="I14" s="24"/>
      <c r="J14" s="41"/>
      <c r="K14" s="34"/>
      <c r="L14" s="35"/>
      <c r="M14" s="35"/>
      <c r="N14" s="35"/>
      <c r="O14" s="35"/>
    </row>
    <row r="15" spans="2:15" ht="16.5" customHeight="1" x14ac:dyDescent="0.2">
      <c r="B15" s="31" t="s">
        <v>19</v>
      </c>
      <c r="C15" s="42" t="s">
        <v>18</v>
      </c>
      <c r="D15" s="43">
        <v>100000</v>
      </c>
      <c r="E15" s="33">
        <v>0</v>
      </c>
      <c r="F15" s="33">
        <v>0</v>
      </c>
      <c r="G15" s="33">
        <f t="shared" si="0"/>
        <v>0</v>
      </c>
      <c r="H15" s="37"/>
      <c r="I15" s="24"/>
      <c r="J15" s="41"/>
      <c r="K15" s="34"/>
      <c r="L15" s="35"/>
      <c r="M15" s="35"/>
      <c r="N15" s="35"/>
      <c r="O15" s="35"/>
    </row>
    <row r="16" spans="2:15" ht="17.25" customHeight="1" x14ac:dyDescent="0.2">
      <c r="B16" s="28">
        <v>2114</v>
      </c>
      <c r="C16" s="44" t="s">
        <v>20</v>
      </c>
      <c r="D16" s="30">
        <f>+D17</f>
        <v>17500000</v>
      </c>
      <c r="E16" s="30">
        <f>+E17</f>
        <v>0</v>
      </c>
      <c r="F16" s="30">
        <f>+F17</f>
        <v>0</v>
      </c>
      <c r="G16" s="30">
        <f t="shared" si="0"/>
        <v>0</v>
      </c>
      <c r="H16" s="37"/>
      <c r="I16" s="24"/>
      <c r="J16" s="41"/>
      <c r="K16" s="34"/>
      <c r="L16" s="35"/>
      <c r="M16" s="35"/>
      <c r="N16" s="35"/>
      <c r="O16" s="35"/>
    </row>
    <row r="17" spans="2:15" ht="17.25" customHeight="1" x14ac:dyDescent="0.25">
      <c r="B17" s="31" t="s">
        <v>21</v>
      </c>
      <c r="C17" s="39" t="s">
        <v>22</v>
      </c>
      <c r="D17" s="33">
        <v>17500000</v>
      </c>
      <c r="E17" s="33">
        <v>0</v>
      </c>
      <c r="F17" s="33">
        <v>0</v>
      </c>
      <c r="G17" s="33">
        <f t="shared" si="0"/>
        <v>0</v>
      </c>
      <c r="H17" s="45"/>
      <c r="I17" s="45"/>
      <c r="J17" s="38"/>
      <c r="K17" s="46"/>
      <c r="L17" s="41"/>
      <c r="M17" s="41"/>
      <c r="N17" s="35"/>
      <c r="O17" s="35"/>
    </row>
    <row r="18" spans="2:15" ht="16.5" customHeight="1" x14ac:dyDescent="0.25">
      <c r="B18" s="28">
        <v>2115</v>
      </c>
      <c r="C18" s="29" t="s">
        <v>23</v>
      </c>
      <c r="D18" s="30">
        <f t="shared" ref="D18:F18" si="4">+D19</f>
        <v>60416207</v>
      </c>
      <c r="E18" s="30">
        <f t="shared" si="4"/>
        <v>3557887.45</v>
      </c>
      <c r="F18" s="30">
        <f t="shared" si="4"/>
        <v>574535.28</v>
      </c>
      <c r="G18" s="30">
        <f t="shared" si="0"/>
        <v>4132422.7300000004</v>
      </c>
      <c r="H18" s="45"/>
      <c r="I18" s="45"/>
      <c r="J18" s="38"/>
      <c r="K18" s="35"/>
      <c r="L18" s="35"/>
      <c r="M18" s="35"/>
      <c r="N18" s="35"/>
      <c r="O18" s="35"/>
    </row>
    <row r="19" spans="2:15" ht="18" customHeight="1" x14ac:dyDescent="0.2">
      <c r="B19" s="31" t="s">
        <v>24</v>
      </c>
      <c r="C19" s="32" t="s">
        <v>25</v>
      </c>
      <c r="D19" s="33">
        <v>60416207</v>
      </c>
      <c r="E19" s="33">
        <v>3557887.45</v>
      </c>
      <c r="F19" s="33">
        <v>574535.28</v>
      </c>
      <c r="G19" s="33">
        <f t="shared" si="0"/>
        <v>4132422.7300000004</v>
      </c>
      <c r="H19" s="47"/>
      <c r="I19" s="24"/>
      <c r="J19" s="38"/>
      <c r="K19" s="41"/>
      <c r="L19" s="35"/>
      <c r="M19" s="35"/>
      <c r="N19" s="35"/>
      <c r="O19" s="35"/>
    </row>
    <row r="20" spans="2:15" ht="12.75" customHeight="1" x14ac:dyDescent="0.2">
      <c r="B20" s="28">
        <v>2116</v>
      </c>
      <c r="C20" s="44" t="s">
        <v>26</v>
      </c>
      <c r="D20" s="30">
        <f t="shared" ref="D20:F20" si="5">+D21</f>
        <v>45357370</v>
      </c>
      <c r="E20" s="30">
        <f t="shared" si="5"/>
        <v>1213335.79</v>
      </c>
      <c r="F20" s="30">
        <f t="shared" si="5"/>
        <v>3579200.34</v>
      </c>
      <c r="G20" s="30">
        <f t="shared" si="0"/>
        <v>4792536.13</v>
      </c>
      <c r="H20" s="47"/>
      <c r="I20" s="24"/>
      <c r="J20" s="35"/>
      <c r="K20" s="41"/>
      <c r="L20" s="35"/>
      <c r="M20" s="35"/>
      <c r="N20" s="35"/>
      <c r="O20" s="35"/>
    </row>
    <row r="21" spans="2:15" ht="12.75" customHeight="1" x14ac:dyDescent="0.2">
      <c r="B21" s="31" t="s">
        <v>27</v>
      </c>
      <c r="C21" s="32" t="s">
        <v>26</v>
      </c>
      <c r="D21" s="33">
        <v>45357370</v>
      </c>
      <c r="E21" s="33">
        <v>1213335.79</v>
      </c>
      <c r="F21" s="33">
        <v>3579200.34</v>
      </c>
      <c r="G21" s="33">
        <f t="shared" si="0"/>
        <v>4792536.13</v>
      </c>
      <c r="H21" s="47"/>
      <c r="I21" s="24"/>
      <c r="J21" s="38"/>
      <c r="K21" s="41"/>
      <c r="L21" s="35"/>
      <c r="M21" s="35"/>
      <c r="N21" s="35"/>
      <c r="O21" s="35"/>
    </row>
    <row r="22" spans="2:15" ht="12.75" customHeight="1" x14ac:dyDescent="0.2">
      <c r="B22" s="25">
        <v>212</v>
      </c>
      <c r="C22" s="48" t="s">
        <v>28</v>
      </c>
      <c r="D22" s="27">
        <f>+D23</f>
        <v>45800000</v>
      </c>
      <c r="E22" s="27">
        <f>+E23</f>
        <v>3743304.149999992</v>
      </c>
      <c r="F22" s="27">
        <f>+F23</f>
        <v>4165505.1500000004</v>
      </c>
      <c r="G22" s="27">
        <f t="shared" si="0"/>
        <v>7908809.2999999924</v>
      </c>
      <c r="H22" s="49"/>
      <c r="I22" s="24"/>
      <c r="J22" s="35"/>
      <c r="K22" s="41"/>
      <c r="L22" s="35"/>
      <c r="M22" s="35"/>
      <c r="N22" s="35"/>
      <c r="O22" s="35"/>
    </row>
    <row r="23" spans="2:15" ht="12.75" customHeight="1" x14ac:dyDescent="0.2">
      <c r="B23" s="28">
        <v>2122</v>
      </c>
      <c r="C23" s="44" t="s">
        <v>29</v>
      </c>
      <c r="D23" s="30">
        <f>SUM(D24:D26)</f>
        <v>45800000</v>
      </c>
      <c r="E23" s="30">
        <f>SUM(E24:E26)</f>
        <v>3743304.149999992</v>
      </c>
      <c r="F23" s="30">
        <f>SUM(F24:F26)</f>
        <v>4165505.1500000004</v>
      </c>
      <c r="G23" s="30">
        <f t="shared" si="0"/>
        <v>7908809.2999999924</v>
      </c>
      <c r="H23" s="49"/>
      <c r="I23" s="24"/>
      <c r="J23" s="35"/>
      <c r="K23" s="35"/>
      <c r="L23" s="35"/>
      <c r="M23" s="35"/>
      <c r="N23" s="35"/>
      <c r="O23" s="35"/>
    </row>
    <row r="24" spans="2:15" ht="19.5" customHeight="1" x14ac:dyDescent="0.25">
      <c r="B24" s="31" t="s">
        <v>30</v>
      </c>
      <c r="C24" s="32" t="s">
        <v>31</v>
      </c>
      <c r="D24" s="33">
        <v>300000</v>
      </c>
      <c r="E24" s="33">
        <v>0</v>
      </c>
      <c r="F24" s="33">
        <v>0</v>
      </c>
      <c r="G24" s="33">
        <f t="shared" si="0"/>
        <v>0</v>
      </c>
      <c r="H24" s="45"/>
      <c r="I24" s="45"/>
      <c r="J24" s="35"/>
      <c r="K24" s="46"/>
      <c r="L24" s="41"/>
      <c r="M24" s="41"/>
      <c r="N24" s="35"/>
      <c r="O24" s="35"/>
    </row>
    <row r="25" spans="2:15" ht="18" customHeight="1" x14ac:dyDescent="0.2">
      <c r="B25" s="50" t="s">
        <v>32</v>
      </c>
      <c r="C25" s="51" t="s">
        <v>33</v>
      </c>
      <c r="D25" s="33">
        <v>45000000</v>
      </c>
      <c r="E25" s="33">
        <v>3723304.149999992</v>
      </c>
      <c r="F25" s="33">
        <v>3735505.1500000004</v>
      </c>
      <c r="G25" s="33">
        <f t="shared" si="0"/>
        <v>7458809.2999999924</v>
      </c>
      <c r="H25" s="35"/>
      <c r="I25" s="35"/>
      <c r="J25" s="35"/>
      <c r="K25" s="35"/>
      <c r="L25" s="35"/>
      <c r="M25" s="35"/>
      <c r="N25" s="35"/>
      <c r="O25" s="35"/>
    </row>
    <row r="26" spans="2:15" ht="18" customHeight="1" x14ac:dyDescent="0.2">
      <c r="B26" s="50" t="s">
        <v>34</v>
      </c>
      <c r="C26" s="51" t="s">
        <v>35</v>
      </c>
      <c r="D26" s="33">
        <v>500000</v>
      </c>
      <c r="E26" s="33">
        <v>20000</v>
      </c>
      <c r="F26" s="33">
        <v>430000</v>
      </c>
      <c r="G26" s="33">
        <f t="shared" si="0"/>
        <v>450000</v>
      </c>
      <c r="H26" s="35"/>
      <c r="I26" s="35"/>
      <c r="J26" s="35"/>
      <c r="K26" s="35"/>
      <c r="L26" s="35"/>
      <c r="M26" s="35"/>
      <c r="N26" s="35"/>
      <c r="O26" s="35"/>
    </row>
    <row r="27" spans="2:15" ht="12.75" customHeight="1" x14ac:dyDescent="0.2">
      <c r="B27" s="52">
        <v>213</v>
      </c>
      <c r="C27" s="53" t="s">
        <v>36</v>
      </c>
      <c r="D27" s="27">
        <f t="shared" ref="D27:F27" si="6">+D28+D31</f>
        <v>14800000</v>
      </c>
      <c r="E27" s="27">
        <f t="shared" si="6"/>
        <v>1085753.53</v>
      </c>
      <c r="F27" s="27">
        <f t="shared" si="6"/>
        <v>1067465</v>
      </c>
      <c r="G27" s="27">
        <f t="shared" si="0"/>
        <v>2153218.5300000003</v>
      </c>
      <c r="H27" s="47"/>
      <c r="I27" s="24"/>
      <c r="J27" s="35"/>
      <c r="K27" s="54"/>
      <c r="L27" s="41"/>
      <c r="M27" s="41"/>
      <c r="N27" s="35"/>
      <c r="O27" s="35"/>
    </row>
    <row r="28" spans="2:15" ht="12.75" customHeight="1" x14ac:dyDescent="0.2">
      <c r="B28" s="55">
        <v>2131</v>
      </c>
      <c r="C28" s="56" t="s">
        <v>37</v>
      </c>
      <c r="D28" s="30">
        <f>+D29+D30</f>
        <v>10500000</v>
      </c>
      <c r="E28" s="30">
        <f>+E29+E30</f>
        <v>770194.78</v>
      </c>
      <c r="F28" s="30">
        <f>+F29+F30</f>
        <v>751906.25</v>
      </c>
      <c r="G28" s="30">
        <f t="shared" si="0"/>
        <v>1522101.03</v>
      </c>
      <c r="H28" s="35"/>
      <c r="I28" s="54"/>
      <c r="J28" s="35"/>
      <c r="K28" s="35"/>
      <c r="L28" s="35"/>
      <c r="M28" s="35"/>
      <c r="N28" s="35"/>
      <c r="O28" s="35"/>
    </row>
    <row r="29" spans="2:15" ht="15" customHeight="1" x14ac:dyDescent="0.25">
      <c r="B29" s="50" t="s">
        <v>38</v>
      </c>
      <c r="C29" s="57" t="s">
        <v>39</v>
      </c>
      <c r="D29" s="33">
        <v>10000000</v>
      </c>
      <c r="E29" s="33">
        <v>770194.78</v>
      </c>
      <c r="F29" s="33">
        <v>751906.25</v>
      </c>
      <c r="G29" s="33">
        <f t="shared" si="0"/>
        <v>1522101.03</v>
      </c>
      <c r="H29" s="45"/>
      <c r="I29" s="45"/>
      <c r="J29" s="35"/>
      <c r="K29" s="35"/>
      <c r="L29" s="35"/>
      <c r="M29" s="35"/>
      <c r="N29" s="35"/>
      <c r="O29" s="35"/>
    </row>
    <row r="30" spans="2:15" ht="12.75" customHeight="1" x14ac:dyDescent="0.2">
      <c r="B30" s="50" t="s">
        <v>40</v>
      </c>
      <c r="C30" s="57" t="s">
        <v>41</v>
      </c>
      <c r="D30" s="33">
        <v>500000</v>
      </c>
      <c r="E30" s="33">
        <v>0</v>
      </c>
      <c r="F30" s="33">
        <v>0</v>
      </c>
      <c r="G30" s="33">
        <f t="shared" si="0"/>
        <v>0</v>
      </c>
      <c r="H30" s="58"/>
      <c r="I30" s="24"/>
      <c r="J30" s="35"/>
      <c r="K30" s="38"/>
      <c r="L30" s="35"/>
      <c r="M30" s="35"/>
      <c r="N30" s="35"/>
      <c r="O30" s="35"/>
    </row>
    <row r="31" spans="2:15" ht="12.75" customHeight="1" x14ac:dyDescent="0.2">
      <c r="B31" s="55">
        <v>2132</v>
      </c>
      <c r="C31" s="56" t="s">
        <v>42</v>
      </c>
      <c r="D31" s="30">
        <f>+D32+D33</f>
        <v>4300000</v>
      </c>
      <c r="E31" s="30">
        <f>+E32+E33</f>
        <v>315558.75</v>
      </c>
      <c r="F31" s="30">
        <f>+F32+F33</f>
        <v>315558.75</v>
      </c>
      <c r="G31" s="30">
        <f t="shared" si="0"/>
        <v>631117.5</v>
      </c>
      <c r="H31" s="59"/>
      <c r="I31" s="24"/>
      <c r="J31" s="35"/>
      <c r="K31" s="41"/>
      <c r="L31" s="35"/>
      <c r="M31" s="35"/>
      <c r="N31" s="35"/>
      <c r="O31" s="35"/>
    </row>
    <row r="32" spans="2:15" ht="12.75" customHeight="1" x14ac:dyDescent="0.2">
      <c r="B32" s="50" t="s">
        <v>43</v>
      </c>
      <c r="C32" s="57" t="s">
        <v>44</v>
      </c>
      <c r="D32" s="33">
        <v>3800000</v>
      </c>
      <c r="E32" s="33">
        <v>315558.75</v>
      </c>
      <c r="F32" s="33">
        <v>315558.75</v>
      </c>
      <c r="G32" s="33">
        <f t="shared" si="0"/>
        <v>631117.5</v>
      </c>
      <c r="H32" s="35"/>
      <c r="I32" s="54"/>
      <c r="J32" s="35"/>
      <c r="K32" s="46"/>
      <c r="L32" s="41"/>
      <c r="M32" s="41"/>
      <c r="N32" s="35"/>
      <c r="O32" s="35"/>
    </row>
    <row r="33" spans="2:15" ht="15" customHeight="1" x14ac:dyDescent="0.25">
      <c r="B33" s="50" t="s">
        <v>45</v>
      </c>
      <c r="C33" s="57" t="s">
        <v>46</v>
      </c>
      <c r="D33" s="33">
        <v>500000</v>
      </c>
      <c r="E33" s="33">
        <v>0</v>
      </c>
      <c r="F33" s="33">
        <v>0</v>
      </c>
      <c r="G33" s="33">
        <f t="shared" si="0"/>
        <v>0</v>
      </c>
      <c r="H33" s="45"/>
      <c r="I33" s="45"/>
      <c r="J33" s="35"/>
      <c r="K33" s="35"/>
      <c r="L33" s="35"/>
      <c r="M33" s="35"/>
      <c r="N33" s="35"/>
      <c r="O33" s="35"/>
    </row>
    <row r="34" spans="2:15" ht="12.75" customHeight="1" x14ac:dyDescent="0.2">
      <c r="B34" s="52">
        <v>214</v>
      </c>
      <c r="C34" s="53" t="s">
        <v>47</v>
      </c>
      <c r="D34" s="27">
        <f>+D35+D36</f>
        <v>43400000</v>
      </c>
      <c r="E34" s="27">
        <f>+E35+E36</f>
        <v>0</v>
      </c>
      <c r="F34" s="27">
        <f>+F35+F36</f>
        <v>0</v>
      </c>
      <c r="G34" s="27">
        <f t="shared" si="0"/>
        <v>0</v>
      </c>
      <c r="H34" s="59"/>
      <c r="I34" s="24"/>
      <c r="J34" s="35"/>
      <c r="K34" s="54"/>
      <c r="L34" s="41"/>
      <c r="M34" s="41"/>
      <c r="N34" s="35"/>
      <c r="O34" s="35"/>
    </row>
    <row r="35" spans="2:15" ht="15" customHeight="1" x14ac:dyDescent="0.2">
      <c r="B35" s="50" t="s">
        <v>48</v>
      </c>
      <c r="C35" s="60" t="s">
        <v>49</v>
      </c>
      <c r="D35" s="33">
        <v>40000000</v>
      </c>
      <c r="E35" s="33">
        <v>0</v>
      </c>
      <c r="F35" s="33">
        <v>0</v>
      </c>
      <c r="G35" s="33">
        <f t="shared" si="0"/>
        <v>0</v>
      </c>
      <c r="H35" s="35"/>
      <c r="I35" s="54"/>
      <c r="J35" s="35"/>
      <c r="K35" s="35"/>
      <c r="L35" s="35"/>
      <c r="M35" s="35"/>
      <c r="N35" s="35"/>
      <c r="O35" s="35"/>
    </row>
    <row r="36" spans="2:15" ht="15" customHeight="1" x14ac:dyDescent="0.25">
      <c r="B36" s="55">
        <v>2142</v>
      </c>
      <c r="C36" s="61" t="s">
        <v>50</v>
      </c>
      <c r="D36" s="30">
        <f>SUM(D37:D39)</f>
        <v>3400000</v>
      </c>
      <c r="E36" s="30">
        <f>SUM(E37:E39)</f>
        <v>0</v>
      </c>
      <c r="F36" s="30">
        <f>SUM(F37:F39)</f>
        <v>0</v>
      </c>
      <c r="G36" s="30">
        <f t="shared" si="0"/>
        <v>0</v>
      </c>
      <c r="H36" s="45"/>
      <c r="I36" s="45"/>
      <c r="J36" s="35"/>
      <c r="K36" s="35"/>
      <c r="L36" s="35"/>
      <c r="M36" s="35"/>
      <c r="N36" s="35"/>
      <c r="O36" s="35"/>
    </row>
    <row r="37" spans="2:15" ht="12.75" customHeight="1" x14ac:dyDescent="0.2">
      <c r="B37" s="50" t="s">
        <v>51</v>
      </c>
      <c r="C37" s="60" t="s">
        <v>52</v>
      </c>
      <c r="D37" s="33">
        <v>2300000</v>
      </c>
      <c r="E37" s="33">
        <v>0</v>
      </c>
      <c r="F37" s="33">
        <v>0</v>
      </c>
      <c r="G37" s="33">
        <f t="shared" si="0"/>
        <v>0</v>
      </c>
      <c r="H37" s="59"/>
      <c r="I37" s="24"/>
      <c r="J37" s="35"/>
      <c r="K37" s="54"/>
      <c r="L37" s="35"/>
      <c r="M37" s="35"/>
      <c r="N37" s="35"/>
      <c r="O37" s="35"/>
    </row>
    <row r="38" spans="2:15" ht="14.25" customHeight="1" x14ac:dyDescent="0.2">
      <c r="B38" s="50" t="s">
        <v>53</v>
      </c>
      <c r="C38" s="60" t="s">
        <v>54</v>
      </c>
      <c r="D38" s="33">
        <v>100000</v>
      </c>
      <c r="E38" s="33">
        <v>0</v>
      </c>
      <c r="F38" s="33">
        <v>0</v>
      </c>
      <c r="G38" s="33">
        <f t="shared" si="0"/>
        <v>0</v>
      </c>
      <c r="H38" s="35"/>
      <c r="I38" s="54"/>
      <c r="J38" s="35"/>
      <c r="K38" s="38"/>
      <c r="L38" s="35"/>
      <c r="M38" s="35"/>
      <c r="N38" s="35"/>
      <c r="O38" s="35"/>
    </row>
    <row r="39" spans="2:15" ht="16.5" customHeight="1" x14ac:dyDescent="0.25">
      <c r="B39" s="50" t="s">
        <v>55</v>
      </c>
      <c r="C39" s="60" t="s">
        <v>56</v>
      </c>
      <c r="D39" s="33">
        <v>1000000</v>
      </c>
      <c r="E39" s="33">
        <v>0</v>
      </c>
      <c r="F39" s="33">
        <v>0</v>
      </c>
      <c r="G39" s="33">
        <f t="shared" si="0"/>
        <v>0</v>
      </c>
      <c r="H39" s="45"/>
      <c r="I39" s="45"/>
      <c r="J39" s="35"/>
      <c r="K39" s="41"/>
      <c r="L39" s="35"/>
      <c r="M39" s="35"/>
      <c r="N39" s="35"/>
      <c r="O39" s="35"/>
    </row>
    <row r="40" spans="2:15" ht="15" customHeight="1" x14ac:dyDescent="0.25">
      <c r="B40" s="52">
        <v>215</v>
      </c>
      <c r="C40" s="62" t="s">
        <v>57</v>
      </c>
      <c r="D40" s="27">
        <f t="shared" ref="D40:F40" si="7">D43+D42+D41+D44</f>
        <v>44966028</v>
      </c>
      <c r="E40" s="27">
        <f t="shared" si="7"/>
        <v>3935093.3762078499</v>
      </c>
      <c r="F40" s="27">
        <f t="shared" si="7"/>
        <v>3939283.0150000001</v>
      </c>
      <c r="G40" s="27">
        <f t="shared" si="0"/>
        <v>7874376.3912078496</v>
      </c>
      <c r="H40" s="45"/>
      <c r="I40" s="63"/>
      <c r="J40" s="35"/>
      <c r="K40" s="46"/>
      <c r="L40" s="41"/>
      <c r="M40" s="35"/>
      <c r="N40" s="35"/>
      <c r="O40" s="35"/>
    </row>
    <row r="41" spans="2:15" ht="15" customHeight="1" x14ac:dyDescent="0.25">
      <c r="B41" s="50" t="s">
        <v>58</v>
      </c>
      <c r="C41" s="57" t="s">
        <v>59</v>
      </c>
      <c r="D41" s="33">
        <v>12689838</v>
      </c>
      <c r="E41" s="33">
        <v>1076303.28568185</v>
      </c>
      <c r="F41" s="33">
        <v>1078314.29</v>
      </c>
      <c r="G41" s="33">
        <f t="shared" si="0"/>
        <v>2154617.5756818503</v>
      </c>
      <c r="H41" s="45"/>
      <c r="I41" s="64"/>
      <c r="J41" s="35"/>
      <c r="K41" s="35"/>
      <c r="L41" s="35"/>
      <c r="M41" s="35"/>
      <c r="N41" s="35"/>
      <c r="O41" s="35"/>
    </row>
    <row r="42" spans="2:15" ht="15" customHeight="1" x14ac:dyDescent="0.25">
      <c r="B42" s="50" t="s">
        <v>60</v>
      </c>
      <c r="C42" s="57" t="s">
        <v>61</v>
      </c>
      <c r="D42" s="33">
        <v>12719396</v>
      </c>
      <c r="E42" s="33">
        <v>1080424.4009514998</v>
      </c>
      <c r="F42" s="33">
        <v>1082438.24</v>
      </c>
      <c r="G42" s="33">
        <f t="shared" si="0"/>
        <v>2162862.6409514998</v>
      </c>
      <c r="H42" s="45"/>
      <c r="I42" s="63"/>
      <c r="J42" s="35"/>
      <c r="K42" s="35"/>
      <c r="L42" s="35"/>
      <c r="M42" s="35"/>
      <c r="N42" s="35"/>
      <c r="O42" s="35"/>
    </row>
    <row r="43" spans="2:15" ht="14.25" customHeight="1" x14ac:dyDescent="0.2">
      <c r="B43" s="50" t="s">
        <v>62</v>
      </c>
      <c r="C43" s="57" t="s">
        <v>63</v>
      </c>
      <c r="D43" s="65">
        <v>1556794</v>
      </c>
      <c r="E43" s="65">
        <v>133165.68957450002</v>
      </c>
      <c r="F43" s="65">
        <v>133330.48499999999</v>
      </c>
      <c r="G43" s="33">
        <f t="shared" si="0"/>
        <v>266496.17457450001</v>
      </c>
      <c r="H43" s="35"/>
      <c r="I43" s="35"/>
      <c r="J43" s="35"/>
      <c r="K43" s="35"/>
      <c r="L43" s="35"/>
      <c r="M43" s="35"/>
      <c r="N43" s="35"/>
      <c r="O43" s="35"/>
    </row>
    <row r="44" spans="2:15" ht="24" customHeight="1" x14ac:dyDescent="0.2">
      <c r="B44" s="66" t="s">
        <v>64</v>
      </c>
      <c r="C44" s="67" t="s">
        <v>65</v>
      </c>
      <c r="D44" s="33">
        <v>18000000</v>
      </c>
      <c r="E44" s="33">
        <v>1645200</v>
      </c>
      <c r="F44" s="33">
        <v>1645200</v>
      </c>
      <c r="G44" s="33">
        <f t="shared" si="0"/>
        <v>3290400</v>
      </c>
      <c r="H44" s="35"/>
      <c r="I44" s="35"/>
      <c r="J44" s="35"/>
      <c r="K44" s="35"/>
      <c r="L44" s="35"/>
      <c r="M44" s="35"/>
      <c r="N44" s="35"/>
      <c r="O44" s="35"/>
    </row>
    <row r="45" spans="2:15" ht="12.75" customHeight="1" x14ac:dyDescent="0.2">
      <c r="B45" s="68">
        <v>22</v>
      </c>
      <c r="C45" s="69" t="s">
        <v>66</v>
      </c>
      <c r="D45" s="23">
        <f>D46+D55+D58+D61+D65+D74+D78+D89+D105</f>
        <v>129244871</v>
      </c>
      <c r="E45" s="23">
        <f>E46+E55+E58+E61+E65+E74+E78+E89+E105</f>
        <v>8908751.0188175589</v>
      </c>
      <c r="F45" s="23">
        <f>F46+F55+F58+F61+F65+F74+F78+F89+F105</f>
        <v>13879349.7028</v>
      </c>
      <c r="G45" s="23">
        <f t="shared" si="0"/>
        <v>22788100.721617557</v>
      </c>
      <c r="H45" s="35"/>
      <c r="I45" s="41"/>
      <c r="J45" s="35"/>
      <c r="K45" s="35"/>
      <c r="L45" s="35"/>
      <c r="M45" s="35"/>
      <c r="N45" s="35"/>
      <c r="O45" s="35"/>
    </row>
    <row r="46" spans="2:15" ht="12.75" customHeight="1" x14ac:dyDescent="0.2">
      <c r="B46" s="52">
        <v>221</v>
      </c>
      <c r="C46" s="53" t="s">
        <v>67</v>
      </c>
      <c r="D46" s="27">
        <f t="shared" ref="D46:F46" si="8">D47+D48+D49+D50+D51+D52+D53+D54</f>
        <v>12500000</v>
      </c>
      <c r="E46" s="27">
        <f t="shared" si="8"/>
        <v>1079159.5456175599</v>
      </c>
      <c r="F46" s="27">
        <f t="shared" si="8"/>
        <v>537152.46</v>
      </c>
      <c r="G46" s="27">
        <f t="shared" si="0"/>
        <v>1616312.0056175599</v>
      </c>
      <c r="H46" s="38"/>
      <c r="I46" s="35"/>
      <c r="J46" s="35"/>
      <c r="K46" s="35"/>
      <c r="L46" s="35"/>
      <c r="M46" s="35"/>
      <c r="N46" s="35"/>
      <c r="O46" s="35"/>
    </row>
    <row r="47" spans="2:15" ht="12.75" customHeight="1" x14ac:dyDescent="0.2">
      <c r="B47" s="50" t="s">
        <v>68</v>
      </c>
      <c r="C47" s="57" t="s">
        <v>69</v>
      </c>
      <c r="D47" s="33">
        <v>310000</v>
      </c>
      <c r="E47" s="33">
        <v>0</v>
      </c>
      <c r="F47" s="33">
        <v>14750</v>
      </c>
      <c r="G47" s="33">
        <f t="shared" si="0"/>
        <v>14750</v>
      </c>
      <c r="H47" s="35"/>
      <c r="I47" s="35"/>
      <c r="J47" s="35"/>
      <c r="K47" s="35"/>
      <c r="L47" s="35"/>
      <c r="M47" s="35"/>
      <c r="N47" s="35"/>
      <c r="O47" s="35"/>
    </row>
    <row r="48" spans="2:15" ht="12.75" customHeight="1" x14ac:dyDescent="0.2">
      <c r="B48" s="50" t="s">
        <v>70</v>
      </c>
      <c r="C48" s="70" t="s">
        <v>71</v>
      </c>
      <c r="D48" s="33">
        <v>300000</v>
      </c>
      <c r="E48" s="33">
        <v>0</v>
      </c>
      <c r="F48" s="33">
        <v>0</v>
      </c>
      <c r="G48" s="33">
        <f t="shared" si="0"/>
        <v>0</v>
      </c>
      <c r="H48" s="35"/>
      <c r="I48" s="35"/>
      <c r="J48" s="35"/>
      <c r="K48" s="35"/>
      <c r="L48" s="35"/>
      <c r="M48" s="35"/>
      <c r="N48" s="35"/>
      <c r="O48" s="35"/>
    </row>
    <row r="49" spans="2:15" ht="12.75" customHeight="1" x14ac:dyDescent="0.2">
      <c r="B49" s="50" t="s">
        <v>72</v>
      </c>
      <c r="C49" s="51" t="s">
        <v>73</v>
      </c>
      <c r="D49" s="33">
        <v>4000000</v>
      </c>
      <c r="E49" s="33">
        <v>268927.50561756</v>
      </c>
      <c r="F49" s="33">
        <v>452190.62</v>
      </c>
      <c r="G49" s="33">
        <f t="shared" si="0"/>
        <v>721118.12561756</v>
      </c>
      <c r="H49" s="35"/>
      <c r="I49" s="35"/>
      <c r="J49" s="35"/>
      <c r="K49" s="35"/>
      <c r="L49" s="35"/>
      <c r="M49" s="35"/>
      <c r="N49" s="35"/>
      <c r="O49" s="35"/>
    </row>
    <row r="50" spans="2:15" ht="12.75" customHeight="1" x14ac:dyDescent="0.2">
      <c r="B50" s="50" t="s">
        <v>74</v>
      </c>
      <c r="C50" s="51" t="s">
        <v>75</v>
      </c>
      <c r="D50" s="33">
        <v>20000</v>
      </c>
      <c r="E50" s="33">
        <v>0</v>
      </c>
      <c r="F50" s="33">
        <v>0</v>
      </c>
      <c r="G50" s="33">
        <f t="shared" si="0"/>
        <v>0</v>
      </c>
      <c r="H50" s="41"/>
      <c r="I50" s="38"/>
      <c r="J50" s="35"/>
      <c r="K50" s="35"/>
      <c r="L50" s="35"/>
      <c r="M50" s="35"/>
      <c r="N50" s="35"/>
      <c r="O50" s="35"/>
    </row>
    <row r="51" spans="2:15" ht="12.75" customHeight="1" x14ac:dyDescent="0.2">
      <c r="B51" s="50" t="s">
        <v>76</v>
      </c>
      <c r="C51" s="70" t="s">
        <v>77</v>
      </c>
      <c r="D51" s="33">
        <v>3600000</v>
      </c>
      <c r="E51" s="33">
        <v>402333.14</v>
      </c>
      <c r="F51" s="33">
        <v>16334.5</v>
      </c>
      <c r="G51" s="33">
        <f t="shared" si="0"/>
        <v>418667.64</v>
      </c>
      <c r="H51" s="20"/>
      <c r="I51" s="71"/>
    </row>
    <row r="52" spans="2:15" ht="12.75" customHeight="1" x14ac:dyDescent="0.2">
      <c r="B52" s="50" t="s">
        <v>78</v>
      </c>
      <c r="C52" s="51" t="s">
        <v>79</v>
      </c>
      <c r="D52" s="33">
        <v>4170000</v>
      </c>
      <c r="E52" s="33">
        <v>407898.9</v>
      </c>
      <c r="F52" s="33">
        <v>53877.34</v>
      </c>
      <c r="G52" s="33">
        <f t="shared" si="0"/>
        <v>461776.24</v>
      </c>
    </row>
    <row r="53" spans="2:15" ht="12.75" customHeight="1" x14ac:dyDescent="0.2">
      <c r="B53" s="50" t="s">
        <v>80</v>
      </c>
      <c r="C53" s="51" t="s">
        <v>81</v>
      </c>
      <c r="D53" s="33">
        <v>50000</v>
      </c>
      <c r="E53" s="33">
        <v>0</v>
      </c>
      <c r="F53" s="33">
        <v>0</v>
      </c>
      <c r="G53" s="33">
        <f t="shared" si="0"/>
        <v>0</v>
      </c>
    </row>
    <row r="54" spans="2:15" ht="12.75" customHeight="1" x14ac:dyDescent="0.2">
      <c r="B54" s="50" t="s">
        <v>82</v>
      </c>
      <c r="C54" s="51" t="s">
        <v>83</v>
      </c>
      <c r="D54" s="33">
        <v>50000</v>
      </c>
      <c r="E54" s="33">
        <v>0</v>
      </c>
      <c r="F54" s="33">
        <v>0</v>
      </c>
      <c r="G54" s="33">
        <f t="shared" si="0"/>
        <v>0</v>
      </c>
    </row>
    <row r="55" spans="2:15" ht="12.75" customHeight="1" x14ac:dyDescent="0.2">
      <c r="B55" s="52">
        <v>222</v>
      </c>
      <c r="C55" s="72" t="s">
        <v>84</v>
      </c>
      <c r="D55" s="27">
        <f t="shared" ref="D55:F55" si="9">+D56+D57</f>
        <v>4963500</v>
      </c>
      <c r="E55" s="27">
        <f t="shared" si="9"/>
        <v>374800.85119999998</v>
      </c>
      <c r="F55" s="27">
        <f t="shared" si="9"/>
        <v>241729.3</v>
      </c>
      <c r="G55" s="27">
        <f t="shared" si="0"/>
        <v>616530.15119999996</v>
      </c>
    </row>
    <row r="56" spans="2:15" ht="12.75" customHeight="1" x14ac:dyDescent="0.2">
      <c r="B56" s="73" t="s">
        <v>85</v>
      </c>
      <c r="C56" s="57" t="s">
        <v>86</v>
      </c>
      <c r="D56" s="33">
        <v>1532500</v>
      </c>
      <c r="E56" s="33">
        <v>136178.30119999999</v>
      </c>
      <c r="F56" s="33">
        <v>136178.29999999999</v>
      </c>
      <c r="G56" s="33">
        <f t="shared" si="0"/>
        <v>272356.60119999998</v>
      </c>
    </row>
    <row r="57" spans="2:15" ht="12.75" customHeight="1" x14ac:dyDescent="0.2">
      <c r="B57" s="73" t="s">
        <v>87</v>
      </c>
      <c r="C57" s="57" t="s">
        <v>88</v>
      </c>
      <c r="D57" s="33">
        <v>3431000</v>
      </c>
      <c r="E57" s="33">
        <v>238622.55</v>
      </c>
      <c r="F57" s="33">
        <v>105551</v>
      </c>
      <c r="G57" s="33">
        <f t="shared" si="0"/>
        <v>344173.55</v>
      </c>
    </row>
    <row r="58" spans="2:15" ht="12.75" customHeight="1" x14ac:dyDescent="0.2">
      <c r="B58" s="52">
        <v>223</v>
      </c>
      <c r="C58" s="53" t="s">
        <v>89</v>
      </c>
      <c r="D58" s="27">
        <f t="shared" ref="D58:F58" si="10">SUM(D59:D60)</f>
        <v>5928000</v>
      </c>
      <c r="E58" s="27">
        <f t="shared" si="10"/>
        <v>142200</v>
      </c>
      <c r="F58" s="27">
        <f t="shared" si="10"/>
        <v>180850</v>
      </c>
      <c r="G58" s="27">
        <f t="shared" si="0"/>
        <v>323050</v>
      </c>
    </row>
    <row r="59" spans="2:15" ht="12.75" customHeight="1" x14ac:dyDescent="0.2">
      <c r="B59" s="50" t="s">
        <v>90</v>
      </c>
      <c r="C59" s="57" t="s">
        <v>91</v>
      </c>
      <c r="D59" s="74">
        <v>1000000</v>
      </c>
      <c r="E59" s="74">
        <v>142200</v>
      </c>
      <c r="F59" s="74">
        <v>68350</v>
      </c>
      <c r="G59" s="33">
        <f t="shared" si="0"/>
        <v>210550</v>
      </c>
    </row>
    <row r="60" spans="2:15" ht="12.75" customHeight="1" x14ac:dyDescent="0.2">
      <c r="B60" s="50" t="s">
        <v>92</v>
      </c>
      <c r="C60" s="57" t="s">
        <v>93</v>
      </c>
      <c r="D60" s="74">
        <v>4928000</v>
      </c>
      <c r="E60" s="74">
        <v>0</v>
      </c>
      <c r="F60" s="74">
        <v>112500</v>
      </c>
      <c r="G60" s="33">
        <f t="shared" si="0"/>
        <v>112500</v>
      </c>
    </row>
    <row r="61" spans="2:15" ht="12.75" customHeight="1" x14ac:dyDescent="0.2">
      <c r="B61" s="52">
        <v>224</v>
      </c>
      <c r="C61" s="53" t="s">
        <v>94</v>
      </c>
      <c r="D61" s="27">
        <f>+D62+D63+D64</f>
        <v>2450000</v>
      </c>
      <c r="E61" s="27">
        <f>+E62+E63+E64</f>
        <v>77072.25</v>
      </c>
      <c r="F61" s="27">
        <f>+F62+F63+F64</f>
        <v>26409.78</v>
      </c>
      <c r="G61" s="27">
        <f t="shared" si="0"/>
        <v>103482.03</v>
      </c>
    </row>
    <row r="62" spans="2:15" ht="12.75" customHeight="1" x14ac:dyDescent="0.2">
      <c r="B62" s="50" t="s">
        <v>95</v>
      </c>
      <c r="C62" s="57" t="s">
        <v>96</v>
      </c>
      <c r="D62" s="65">
        <v>2000000</v>
      </c>
      <c r="E62" s="65">
        <v>26622.25</v>
      </c>
      <c r="F62" s="65">
        <v>26409.78</v>
      </c>
      <c r="G62" s="33">
        <f t="shared" si="0"/>
        <v>53032.03</v>
      </c>
    </row>
    <row r="63" spans="2:15" ht="12.75" customHeight="1" x14ac:dyDescent="0.2">
      <c r="B63" s="50" t="s">
        <v>97</v>
      </c>
      <c r="C63" s="57" t="s">
        <v>98</v>
      </c>
      <c r="D63" s="65">
        <v>200000</v>
      </c>
      <c r="E63" s="65">
        <v>0</v>
      </c>
      <c r="F63" s="33">
        <v>0</v>
      </c>
      <c r="G63" s="33">
        <f t="shared" si="0"/>
        <v>0</v>
      </c>
    </row>
    <row r="64" spans="2:15" ht="12.75" customHeight="1" x14ac:dyDescent="0.2">
      <c r="B64" s="50" t="s">
        <v>99</v>
      </c>
      <c r="C64" s="57" t="s">
        <v>100</v>
      </c>
      <c r="D64" s="33">
        <v>250000</v>
      </c>
      <c r="E64" s="33">
        <v>50450</v>
      </c>
      <c r="F64" s="33">
        <v>0</v>
      </c>
      <c r="G64" s="33">
        <f t="shared" si="0"/>
        <v>50450</v>
      </c>
    </row>
    <row r="65" spans="2:10" ht="15.75" customHeight="1" x14ac:dyDescent="0.2">
      <c r="B65" s="52">
        <v>225</v>
      </c>
      <c r="C65" s="72" t="s">
        <v>101</v>
      </c>
      <c r="D65" s="27">
        <f>SUM(D66:D73)</f>
        <v>6580000</v>
      </c>
      <c r="E65" s="27">
        <f>SUM(E66:E73)</f>
        <v>573722.79</v>
      </c>
      <c r="F65" s="27">
        <f>SUM(F66:F73)</f>
        <v>1300816.9100000001</v>
      </c>
      <c r="G65" s="27">
        <f t="shared" si="0"/>
        <v>1874539.7000000002</v>
      </c>
    </row>
    <row r="66" spans="2:10" ht="15" customHeight="1" x14ac:dyDescent="0.2">
      <c r="B66" s="73" t="s">
        <v>102</v>
      </c>
      <c r="C66" s="75" t="s">
        <v>103</v>
      </c>
      <c r="D66" s="33">
        <v>800000</v>
      </c>
      <c r="E66" s="33">
        <v>0</v>
      </c>
      <c r="F66" s="33">
        <v>0</v>
      </c>
      <c r="G66" s="33">
        <f t="shared" si="0"/>
        <v>0</v>
      </c>
    </row>
    <row r="67" spans="2:10" ht="28.5" customHeight="1" x14ac:dyDescent="0.2">
      <c r="B67" s="50" t="s">
        <v>104</v>
      </c>
      <c r="C67" s="76" t="s">
        <v>105</v>
      </c>
      <c r="D67" s="65">
        <v>300000</v>
      </c>
      <c r="E67" s="65">
        <v>28999.68</v>
      </c>
      <c r="F67" s="65">
        <v>37851.57</v>
      </c>
      <c r="G67" s="33">
        <f t="shared" si="0"/>
        <v>66851.25</v>
      </c>
    </row>
    <row r="68" spans="2:10" ht="17.25" customHeight="1" x14ac:dyDescent="0.2">
      <c r="B68" s="50" t="s">
        <v>106</v>
      </c>
      <c r="C68" s="76" t="s">
        <v>107</v>
      </c>
      <c r="D68" s="65">
        <v>360000</v>
      </c>
      <c r="E68" s="65">
        <v>0</v>
      </c>
      <c r="F68" s="33">
        <v>0</v>
      </c>
      <c r="G68" s="33">
        <f t="shared" si="0"/>
        <v>0</v>
      </c>
    </row>
    <row r="69" spans="2:10" ht="19.5" customHeight="1" x14ac:dyDescent="0.2">
      <c r="B69" s="73" t="s">
        <v>108</v>
      </c>
      <c r="C69" s="77" t="s">
        <v>109</v>
      </c>
      <c r="D69" s="33">
        <v>2000000</v>
      </c>
      <c r="E69" s="33">
        <v>0</v>
      </c>
      <c r="F69" s="33">
        <v>0</v>
      </c>
      <c r="G69" s="33">
        <f t="shared" ref="G69:G132" si="11">+E69+F69</f>
        <v>0</v>
      </c>
    </row>
    <row r="70" spans="2:10" ht="19.5" customHeight="1" x14ac:dyDescent="0.2">
      <c r="B70" s="73" t="s">
        <v>110</v>
      </c>
      <c r="C70" s="77" t="s">
        <v>111</v>
      </c>
      <c r="D70" s="33">
        <v>120000</v>
      </c>
      <c r="E70" s="33">
        <v>0</v>
      </c>
      <c r="F70" s="33">
        <v>0</v>
      </c>
      <c r="G70" s="33">
        <f t="shared" si="11"/>
        <v>0</v>
      </c>
    </row>
    <row r="71" spans="2:10" ht="21.75" customHeight="1" x14ac:dyDescent="0.2">
      <c r="B71" s="73" t="s">
        <v>112</v>
      </c>
      <c r="C71" s="77" t="s">
        <v>113</v>
      </c>
      <c r="D71" s="65">
        <v>900000</v>
      </c>
      <c r="E71" s="65">
        <v>70000</v>
      </c>
      <c r="F71" s="65">
        <v>70000</v>
      </c>
      <c r="G71" s="33">
        <f t="shared" si="11"/>
        <v>140000</v>
      </c>
      <c r="H71" s="20"/>
      <c r="J71" s="20"/>
    </row>
    <row r="72" spans="2:10" ht="21.75" customHeight="1" x14ac:dyDescent="0.2">
      <c r="B72" s="73" t="s">
        <v>114</v>
      </c>
      <c r="C72" s="77" t="s">
        <v>115</v>
      </c>
      <c r="D72" s="65">
        <v>100000</v>
      </c>
      <c r="E72" s="65">
        <v>0</v>
      </c>
      <c r="F72" s="33">
        <v>0</v>
      </c>
      <c r="G72" s="33">
        <f t="shared" si="11"/>
        <v>0</v>
      </c>
      <c r="J72" s="20"/>
    </row>
    <row r="73" spans="2:10" ht="16.5" customHeight="1" x14ac:dyDescent="0.2">
      <c r="B73" s="50" t="s">
        <v>116</v>
      </c>
      <c r="C73" s="76" t="s">
        <v>117</v>
      </c>
      <c r="D73" s="33">
        <v>2000000</v>
      </c>
      <c r="E73" s="33">
        <v>474723.11</v>
      </c>
      <c r="F73" s="33">
        <v>1192965.3400000001</v>
      </c>
      <c r="G73" s="33">
        <f t="shared" si="11"/>
        <v>1667688.4500000002</v>
      </c>
      <c r="H73" s="20"/>
      <c r="I73" s="20"/>
      <c r="J73" s="20"/>
    </row>
    <row r="74" spans="2:10" ht="12.75" customHeight="1" x14ac:dyDescent="0.2">
      <c r="B74" s="52">
        <v>226</v>
      </c>
      <c r="C74" s="53" t="s">
        <v>118</v>
      </c>
      <c r="D74" s="27">
        <f>+D75+D76+D77</f>
        <v>57400000</v>
      </c>
      <c r="E74" s="27">
        <f>+E75+E76+E77</f>
        <v>4099928.87</v>
      </c>
      <c r="F74" s="27">
        <f>+F75+F76+F77</f>
        <v>8171969.3799999999</v>
      </c>
      <c r="G74" s="27">
        <f t="shared" si="11"/>
        <v>12271898.25</v>
      </c>
      <c r="J74" s="20"/>
    </row>
    <row r="75" spans="2:10" ht="12.75" customHeight="1" x14ac:dyDescent="0.2">
      <c r="B75" s="50" t="s">
        <v>119</v>
      </c>
      <c r="C75" s="57" t="s">
        <v>120</v>
      </c>
      <c r="D75" s="33">
        <v>4000000</v>
      </c>
      <c r="E75" s="33">
        <v>0</v>
      </c>
      <c r="F75" s="33">
        <v>0</v>
      </c>
      <c r="G75" s="33">
        <f t="shared" si="11"/>
        <v>0</v>
      </c>
    </row>
    <row r="76" spans="2:10" ht="18" customHeight="1" x14ac:dyDescent="0.2">
      <c r="B76" s="50" t="s">
        <v>121</v>
      </c>
      <c r="C76" s="57" t="s">
        <v>122</v>
      </c>
      <c r="D76" s="33">
        <v>53000000</v>
      </c>
      <c r="E76" s="33">
        <v>4099928.87</v>
      </c>
      <c r="F76" s="33">
        <v>8171969.3799999999</v>
      </c>
      <c r="G76" s="33">
        <f t="shared" si="11"/>
        <v>12271898.25</v>
      </c>
    </row>
    <row r="77" spans="2:10" ht="18" customHeight="1" x14ac:dyDescent="0.2">
      <c r="B77" s="50" t="s">
        <v>123</v>
      </c>
      <c r="C77" s="57" t="s">
        <v>124</v>
      </c>
      <c r="D77" s="33">
        <v>400000</v>
      </c>
      <c r="E77" s="33">
        <v>0</v>
      </c>
      <c r="F77" s="33">
        <v>0</v>
      </c>
      <c r="G77" s="33">
        <f t="shared" si="11"/>
        <v>0</v>
      </c>
    </row>
    <row r="78" spans="2:10" ht="25.5" customHeight="1" x14ac:dyDescent="0.2">
      <c r="B78" s="52">
        <v>227</v>
      </c>
      <c r="C78" s="62" t="s">
        <v>125</v>
      </c>
      <c r="D78" s="27">
        <f>+D79+D80+D81+D82+D83+D84+D85+D86+D87+D88</f>
        <v>7590100</v>
      </c>
      <c r="E78" s="27">
        <f>+E79+E80+E81+E82+E83+E84+E85+E86+E87+E88</f>
        <v>546800.64980000001</v>
      </c>
      <c r="F78" s="27">
        <f>+F79+F80+F81+F82+F83+F84+F85+F86+F87+F88</f>
        <v>298931.75</v>
      </c>
      <c r="G78" s="27">
        <f t="shared" si="11"/>
        <v>845732.39980000001</v>
      </c>
    </row>
    <row r="79" spans="2:10" ht="13.5" customHeight="1" x14ac:dyDescent="0.2">
      <c r="B79" s="50" t="s">
        <v>126</v>
      </c>
      <c r="C79" s="70" t="s">
        <v>127</v>
      </c>
      <c r="D79" s="33">
        <v>2000000</v>
      </c>
      <c r="E79" s="33">
        <v>119472.7322</v>
      </c>
      <c r="F79" s="33">
        <v>5000</v>
      </c>
      <c r="G79" s="33">
        <f t="shared" si="11"/>
        <v>124472.7322</v>
      </c>
    </row>
    <row r="80" spans="2:10" ht="13.5" customHeight="1" x14ac:dyDescent="0.2">
      <c r="B80" s="50" t="s">
        <v>128</v>
      </c>
      <c r="C80" s="70" t="s">
        <v>129</v>
      </c>
      <c r="D80" s="33">
        <v>200000</v>
      </c>
      <c r="E80" s="33">
        <v>0</v>
      </c>
      <c r="F80" s="33">
        <v>0</v>
      </c>
      <c r="G80" s="33">
        <f t="shared" si="11"/>
        <v>0</v>
      </c>
    </row>
    <row r="81" spans="2:7" ht="25.5" customHeight="1" x14ac:dyDescent="0.2">
      <c r="B81" s="50" t="s">
        <v>130</v>
      </c>
      <c r="C81" s="70" t="s">
        <v>131</v>
      </c>
      <c r="D81" s="33">
        <v>200000</v>
      </c>
      <c r="E81" s="33">
        <v>0</v>
      </c>
      <c r="F81" s="33">
        <v>0</v>
      </c>
      <c r="G81" s="33">
        <f t="shared" si="11"/>
        <v>0</v>
      </c>
    </row>
    <row r="82" spans="2:7" ht="13.5" customHeight="1" x14ac:dyDescent="0.2">
      <c r="B82" s="50" t="s">
        <v>132</v>
      </c>
      <c r="C82" s="70" t="s">
        <v>133</v>
      </c>
      <c r="D82" s="33">
        <v>600000</v>
      </c>
      <c r="E82" s="33">
        <v>0</v>
      </c>
      <c r="F82" s="33">
        <v>0</v>
      </c>
      <c r="G82" s="33">
        <f t="shared" si="11"/>
        <v>0</v>
      </c>
    </row>
    <row r="83" spans="2:7" ht="13.5" customHeight="1" x14ac:dyDescent="0.2">
      <c r="B83" s="50" t="s">
        <v>134</v>
      </c>
      <c r="C83" s="70" t="s">
        <v>135</v>
      </c>
      <c r="D83" s="33">
        <v>719300</v>
      </c>
      <c r="E83" s="33">
        <v>0</v>
      </c>
      <c r="F83" s="33">
        <v>0</v>
      </c>
      <c r="G83" s="33">
        <f t="shared" si="11"/>
        <v>0</v>
      </c>
    </row>
    <row r="84" spans="2:7" ht="13.5" customHeight="1" x14ac:dyDescent="0.2">
      <c r="B84" s="50" t="s">
        <v>136</v>
      </c>
      <c r="C84" s="70" t="s">
        <v>137</v>
      </c>
      <c r="D84" s="33">
        <v>300000</v>
      </c>
      <c r="E84" s="33">
        <v>0</v>
      </c>
      <c r="F84" s="33">
        <v>0</v>
      </c>
      <c r="G84" s="33">
        <f t="shared" si="11"/>
        <v>0</v>
      </c>
    </row>
    <row r="85" spans="2:7" ht="25.5" customHeight="1" x14ac:dyDescent="0.2">
      <c r="B85" s="50" t="s">
        <v>138</v>
      </c>
      <c r="C85" s="70" t="s">
        <v>139</v>
      </c>
      <c r="D85" s="33">
        <v>2620800</v>
      </c>
      <c r="E85" s="33">
        <v>370097.91759999999</v>
      </c>
      <c r="F85" s="33">
        <v>132332.31999999998</v>
      </c>
      <c r="G85" s="33">
        <f t="shared" si="11"/>
        <v>502430.23759999999</v>
      </c>
    </row>
    <row r="86" spans="2:7" ht="13.5" customHeight="1" x14ac:dyDescent="0.2">
      <c r="B86" s="50" t="s">
        <v>140</v>
      </c>
      <c r="C86" s="70" t="s">
        <v>362</v>
      </c>
      <c r="D86" s="33">
        <v>450000</v>
      </c>
      <c r="E86" s="33">
        <v>57230</v>
      </c>
      <c r="F86" s="33">
        <v>161599.43</v>
      </c>
      <c r="G86" s="33">
        <f t="shared" si="11"/>
        <v>218829.43</v>
      </c>
    </row>
    <row r="87" spans="2:7" ht="25.5" customHeight="1" x14ac:dyDescent="0.2">
      <c r="B87" s="50" t="s">
        <v>141</v>
      </c>
      <c r="C87" s="70" t="s">
        <v>142</v>
      </c>
      <c r="D87" s="33">
        <v>300000</v>
      </c>
      <c r="E87" s="33">
        <v>0</v>
      </c>
      <c r="F87" s="33">
        <v>0</v>
      </c>
      <c r="G87" s="33">
        <f t="shared" si="11"/>
        <v>0</v>
      </c>
    </row>
    <row r="88" spans="2:7" ht="25.5" customHeight="1" x14ac:dyDescent="0.2">
      <c r="B88" s="50" t="s">
        <v>143</v>
      </c>
      <c r="C88" s="70" t="s">
        <v>144</v>
      </c>
      <c r="D88" s="33">
        <v>200000</v>
      </c>
      <c r="E88" s="33">
        <v>0</v>
      </c>
      <c r="F88" s="33">
        <v>0</v>
      </c>
      <c r="G88" s="33">
        <f t="shared" si="11"/>
        <v>0</v>
      </c>
    </row>
    <row r="89" spans="2:7" ht="25.5" customHeight="1" x14ac:dyDescent="0.2">
      <c r="B89" s="52">
        <v>228</v>
      </c>
      <c r="C89" s="78" t="s">
        <v>145</v>
      </c>
      <c r="D89" s="27">
        <f>+D90+D92+D94+D95+D96+D97+D103+D93+D91</f>
        <v>22433271</v>
      </c>
      <c r="E89" s="27">
        <f>+E90+E92+E94+E95+E96+E97+E103+E93+E91</f>
        <v>1705778.0716000001</v>
      </c>
      <c r="F89" s="27">
        <f>+F90+F92+F94+F95+F96+F97+F103+F93+F91</f>
        <v>2556657.7599999998</v>
      </c>
      <c r="G89" s="27">
        <f t="shared" si="11"/>
        <v>4262435.8316000002</v>
      </c>
    </row>
    <row r="90" spans="2:7" ht="12.75" customHeight="1" x14ac:dyDescent="0.2">
      <c r="B90" s="50" t="s">
        <v>146</v>
      </c>
      <c r="C90" s="57" t="s">
        <v>147</v>
      </c>
      <c r="D90" s="33">
        <v>1450000</v>
      </c>
      <c r="E90" s="33">
        <v>73823.12</v>
      </c>
      <c r="F90" s="33">
        <v>103462.35</v>
      </c>
      <c r="G90" s="33">
        <f t="shared" si="11"/>
        <v>177285.47</v>
      </c>
    </row>
    <row r="91" spans="2:7" ht="12.75" customHeight="1" x14ac:dyDescent="0.2">
      <c r="B91" s="50" t="s">
        <v>148</v>
      </c>
      <c r="C91" s="57" t="s">
        <v>149</v>
      </c>
      <c r="D91" s="33">
        <v>50000</v>
      </c>
      <c r="E91" s="33">
        <v>0</v>
      </c>
      <c r="F91" s="33">
        <v>0</v>
      </c>
      <c r="G91" s="33">
        <f t="shared" si="11"/>
        <v>0</v>
      </c>
    </row>
    <row r="92" spans="2:7" ht="12.75" customHeight="1" x14ac:dyDescent="0.2">
      <c r="B92" s="50" t="s">
        <v>150</v>
      </c>
      <c r="C92" s="57" t="s">
        <v>151</v>
      </c>
      <c r="D92" s="33">
        <v>300000</v>
      </c>
      <c r="E92" s="33">
        <v>17700</v>
      </c>
      <c r="F92" s="33">
        <v>37760</v>
      </c>
      <c r="G92" s="33">
        <f t="shared" si="11"/>
        <v>55460</v>
      </c>
    </row>
    <row r="93" spans="2:7" ht="12.75" customHeight="1" x14ac:dyDescent="0.2">
      <c r="B93" s="50" t="s">
        <v>152</v>
      </c>
      <c r="C93" s="57" t="s">
        <v>153</v>
      </c>
      <c r="D93" s="33">
        <v>100000</v>
      </c>
      <c r="E93" s="33">
        <v>11970.002599999998</v>
      </c>
      <c r="F93" s="33">
        <v>6530</v>
      </c>
      <c r="G93" s="33">
        <f t="shared" si="11"/>
        <v>18500.0026</v>
      </c>
    </row>
    <row r="94" spans="2:7" ht="12.75" customHeight="1" x14ac:dyDescent="0.2">
      <c r="B94" s="50" t="s">
        <v>154</v>
      </c>
      <c r="C94" s="67" t="s">
        <v>155</v>
      </c>
      <c r="D94" s="33">
        <v>200000</v>
      </c>
      <c r="E94" s="33">
        <v>8864.3442000000014</v>
      </c>
      <c r="F94" s="33">
        <v>10451.230000000001</v>
      </c>
      <c r="G94" s="33">
        <f t="shared" si="11"/>
        <v>19315.574200000003</v>
      </c>
    </row>
    <row r="95" spans="2:7" ht="12.75" customHeight="1" x14ac:dyDescent="0.2">
      <c r="B95" s="50" t="s">
        <v>156</v>
      </c>
      <c r="C95" s="67" t="s">
        <v>157</v>
      </c>
      <c r="D95" s="33">
        <v>5353271</v>
      </c>
      <c r="E95" s="33">
        <v>1333835.6088</v>
      </c>
      <c r="F95" s="33">
        <v>1775029.18</v>
      </c>
      <c r="G95" s="33">
        <f t="shared" si="11"/>
        <v>3108864.7888000002</v>
      </c>
    </row>
    <row r="96" spans="2:7" ht="12.75" customHeight="1" x14ac:dyDescent="0.2">
      <c r="B96" s="79" t="s">
        <v>158</v>
      </c>
      <c r="C96" s="67" t="s">
        <v>159</v>
      </c>
      <c r="D96" s="65">
        <v>200000</v>
      </c>
      <c r="E96" s="65">
        <v>0</v>
      </c>
      <c r="F96" s="33">
        <v>0</v>
      </c>
      <c r="G96" s="33">
        <f t="shared" si="11"/>
        <v>0</v>
      </c>
    </row>
    <row r="97" spans="2:9" ht="12.75" customHeight="1" x14ac:dyDescent="0.2">
      <c r="B97" s="80">
        <v>2287</v>
      </c>
      <c r="C97" s="81" t="s">
        <v>160</v>
      </c>
      <c r="D97" s="30">
        <f>+D98+D99+D100+D101+D102</f>
        <v>7280000</v>
      </c>
      <c r="E97" s="30">
        <f>+E98+E99+E100+E101+E102</f>
        <v>259584.99599999998</v>
      </c>
      <c r="F97" s="30">
        <f>+F98+F99+F100+F101+F102</f>
        <v>613425</v>
      </c>
      <c r="G97" s="30">
        <f t="shared" si="11"/>
        <v>873009.99600000004</v>
      </c>
    </row>
    <row r="98" spans="2:9" ht="12.75" customHeight="1" x14ac:dyDescent="0.2">
      <c r="B98" s="73" t="s">
        <v>161</v>
      </c>
      <c r="C98" s="82" t="s">
        <v>160</v>
      </c>
      <c r="D98" s="33">
        <v>3450000</v>
      </c>
      <c r="E98" s="33">
        <v>242999.99599999998</v>
      </c>
      <c r="F98" s="33">
        <v>125000</v>
      </c>
      <c r="G98" s="33">
        <f t="shared" si="11"/>
        <v>367999.99599999998</v>
      </c>
      <c r="I98" s="83"/>
    </row>
    <row r="99" spans="2:9" ht="12.75" customHeight="1" x14ac:dyDescent="0.2">
      <c r="B99" s="50" t="s">
        <v>162</v>
      </c>
      <c r="C99" s="57" t="s">
        <v>163</v>
      </c>
      <c r="D99" s="33">
        <v>500000</v>
      </c>
      <c r="E99" s="33">
        <v>0</v>
      </c>
      <c r="F99" s="33">
        <v>23600</v>
      </c>
      <c r="G99" s="33">
        <f t="shared" si="11"/>
        <v>23600</v>
      </c>
    </row>
    <row r="100" spans="2:9" ht="12.75" customHeight="1" x14ac:dyDescent="0.2">
      <c r="B100" s="50" t="s">
        <v>164</v>
      </c>
      <c r="C100" s="57" t="s">
        <v>165</v>
      </c>
      <c r="D100" s="33">
        <v>2330000</v>
      </c>
      <c r="E100" s="33">
        <v>16585</v>
      </c>
      <c r="F100" s="33">
        <v>91355</v>
      </c>
      <c r="G100" s="33">
        <f t="shared" si="11"/>
        <v>107940</v>
      </c>
      <c r="I100" s="83"/>
    </row>
    <row r="101" spans="2:9" ht="12.75" customHeight="1" x14ac:dyDescent="0.2">
      <c r="B101" s="50" t="s">
        <v>166</v>
      </c>
      <c r="C101" s="84" t="s">
        <v>167</v>
      </c>
      <c r="D101" s="33">
        <v>500000</v>
      </c>
      <c r="E101" s="33">
        <v>0</v>
      </c>
      <c r="F101" s="33">
        <v>188800</v>
      </c>
      <c r="G101" s="33">
        <f t="shared" si="11"/>
        <v>188800</v>
      </c>
      <c r="H101" s="83"/>
    </row>
    <row r="102" spans="2:9" ht="12.75" customHeight="1" x14ac:dyDescent="0.2">
      <c r="B102" s="50" t="s">
        <v>168</v>
      </c>
      <c r="C102" s="57" t="s">
        <v>169</v>
      </c>
      <c r="D102" s="33">
        <v>500000</v>
      </c>
      <c r="E102" s="33">
        <v>0</v>
      </c>
      <c r="F102" s="33">
        <v>184670</v>
      </c>
      <c r="G102" s="33">
        <f t="shared" si="11"/>
        <v>184670</v>
      </c>
      <c r="H102" s="20"/>
    </row>
    <row r="103" spans="2:9" ht="12.75" customHeight="1" x14ac:dyDescent="0.2">
      <c r="B103" s="55">
        <v>2288</v>
      </c>
      <c r="C103" s="56" t="s">
        <v>170</v>
      </c>
      <c r="D103" s="30">
        <f t="shared" ref="D103:F103" si="12">+D104</f>
        <v>7500000</v>
      </c>
      <c r="E103" s="30">
        <f t="shared" si="12"/>
        <v>0</v>
      </c>
      <c r="F103" s="30">
        <f t="shared" si="12"/>
        <v>10000</v>
      </c>
      <c r="G103" s="30">
        <f t="shared" si="11"/>
        <v>10000</v>
      </c>
      <c r="H103" s="83"/>
    </row>
    <row r="104" spans="2:9" ht="12.75" customHeight="1" x14ac:dyDescent="0.2">
      <c r="B104" s="50" t="s">
        <v>171</v>
      </c>
      <c r="C104" s="57" t="s">
        <v>172</v>
      </c>
      <c r="D104" s="33">
        <v>7500000</v>
      </c>
      <c r="E104" s="33">
        <v>0</v>
      </c>
      <c r="F104" s="33">
        <v>10000</v>
      </c>
      <c r="G104" s="33">
        <f t="shared" si="11"/>
        <v>10000</v>
      </c>
    </row>
    <row r="105" spans="2:9" ht="12.75" customHeight="1" x14ac:dyDescent="0.2">
      <c r="B105" s="68">
        <v>229</v>
      </c>
      <c r="C105" s="69" t="s">
        <v>173</v>
      </c>
      <c r="D105" s="23">
        <f>+D106+D108</f>
        <v>9400000</v>
      </c>
      <c r="E105" s="23">
        <f>+E106+E108</f>
        <v>309287.99060000002</v>
      </c>
      <c r="F105" s="23">
        <f>+F106+F108</f>
        <v>564832.3628</v>
      </c>
      <c r="G105" s="23">
        <f t="shared" si="11"/>
        <v>874120.35340000002</v>
      </c>
    </row>
    <row r="106" spans="2:9" s="16" customFormat="1" ht="12.75" customHeight="1" x14ac:dyDescent="0.2">
      <c r="B106" s="52">
        <v>2291</v>
      </c>
      <c r="C106" s="53" t="s">
        <v>174</v>
      </c>
      <c r="D106" s="27">
        <f>+D107</f>
        <v>200000</v>
      </c>
      <c r="E106" s="27">
        <f>+E107</f>
        <v>0</v>
      </c>
      <c r="F106" s="27">
        <f>+F107</f>
        <v>0</v>
      </c>
      <c r="G106" s="27">
        <f t="shared" si="11"/>
        <v>0</v>
      </c>
    </row>
    <row r="107" spans="2:9" s="16" customFormat="1" ht="12.75" customHeight="1" x14ac:dyDescent="0.2">
      <c r="B107" s="50" t="s">
        <v>175</v>
      </c>
      <c r="C107" s="57" t="s">
        <v>174</v>
      </c>
      <c r="D107" s="33">
        <v>200000</v>
      </c>
      <c r="E107" s="33">
        <v>0</v>
      </c>
      <c r="F107" s="33">
        <v>0</v>
      </c>
      <c r="G107" s="33">
        <f t="shared" si="11"/>
        <v>0</v>
      </c>
    </row>
    <row r="108" spans="2:9" s="16" customFormat="1" ht="12.75" customHeight="1" x14ac:dyDescent="0.2">
      <c r="B108" s="52">
        <v>2292</v>
      </c>
      <c r="C108" s="53" t="s">
        <v>176</v>
      </c>
      <c r="D108" s="27">
        <f>+D109+D110</f>
        <v>9200000</v>
      </c>
      <c r="E108" s="27">
        <f>+E109+E110</f>
        <v>309287.99060000002</v>
      </c>
      <c r="F108" s="27">
        <f>+F109+F110</f>
        <v>564832.3628</v>
      </c>
      <c r="G108" s="27">
        <f t="shared" si="11"/>
        <v>874120.35340000002</v>
      </c>
    </row>
    <row r="109" spans="2:9" ht="12.75" customHeight="1" x14ac:dyDescent="0.2">
      <c r="B109" s="79" t="s">
        <v>177</v>
      </c>
      <c r="C109" s="57" t="s">
        <v>178</v>
      </c>
      <c r="D109" s="65">
        <v>6700000</v>
      </c>
      <c r="E109" s="65">
        <v>101312.99060000003</v>
      </c>
      <c r="F109" s="65">
        <v>498516.36280000006</v>
      </c>
      <c r="G109" s="33">
        <f t="shared" si="11"/>
        <v>599829.35340000014</v>
      </c>
    </row>
    <row r="110" spans="2:9" ht="12.75" customHeight="1" x14ac:dyDescent="0.2">
      <c r="B110" s="50" t="s">
        <v>179</v>
      </c>
      <c r="C110" s="57" t="s">
        <v>180</v>
      </c>
      <c r="D110" s="33">
        <v>2500000</v>
      </c>
      <c r="E110" s="33">
        <v>207975</v>
      </c>
      <c r="F110" s="33">
        <v>66316</v>
      </c>
      <c r="G110" s="33">
        <f t="shared" si="11"/>
        <v>274291</v>
      </c>
    </row>
    <row r="111" spans="2:9" ht="12.75" customHeight="1" x14ac:dyDescent="0.2">
      <c r="B111" s="68">
        <v>23</v>
      </c>
      <c r="C111" s="69" t="s">
        <v>181</v>
      </c>
      <c r="D111" s="23">
        <f>+D112+D118+D123+D129+D131+D136+D153+D161</f>
        <v>42188875</v>
      </c>
      <c r="E111" s="23">
        <f>+E112+E118+E123+E129+E131+E136+E153+E161</f>
        <v>3031462.1106000021</v>
      </c>
      <c r="F111" s="23">
        <f>+F112+F118+F123+F129+F131+F136+F153+F161</f>
        <v>3999787.2700000005</v>
      </c>
      <c r="G111" s="23">
        <f t="shared" si="11"/>
        <v>7031249.3806000026</v>
      </c>
    </row>
    <row r="112" spans="2:9" ht="12.75" customHeight="1" x14ac:dyDescent="0.2">
      <c r="B112" s="52">
        <v>231</v>
      </c>
      <c r="C112" s="62" t="s">
        <v>182</v>
      </c>
      <c r="D112" s="27">
        <f t="shared" ref="D112:F112" si="13">+D113+D114</f>
        <v>2811000</v>
      </c>
      <c r="E112" s="27">
        <f t="shared" si="13"/>
        <v>172130.02479999998</v>
      </c>
      <c r="F112" s="27">
        <f t="shared" si="13"/>
        <v>116719.72</v>
      </c>
      <c r="G112" s="27">
        <f t="shared" si="11"/>
        <v>288849.74479999999</v>
      </c>
    </row>
    <row r="113" spans="2:7" ht="12.75" customHeight="1" x14ac:dyDescent="0.2">
      <c r="B113" s="50" t="s">
        <v>183</v>
      </c>
      <c r="C113" s="57" t="s">
        <v>184</v>
      </c>
      <c r="D113" s="33">
        <v>2211000</v>
      </c>
      <c r="E113" s="33">
        <v>143552.02619999999</v>
      </c>
      <c r="F113" s="33">
        <v>89369.72</v>
      </c>
      <c r="G113" s="33">
        <f t="shared" si="11"/>
        <v>232921.74619999999</v>
      </c>
    </row>
    <row r="114" spans="2:7" ht="12.75" customHeight="1" x14ac:dyDescent="0.2">
      <c r="B114" s="55">
        <v>2313</v>
      </c>
      <c r="C114" s="56" t="s">
        <v>185</v>
      </c>
      <c r="D114" s="30">
        <f t="shared" ref="D114:F114" si="14">SUM(D115:D117)</f>
        <v>600000</v>
      </c>
      <c r="E114" s="30">
        <f t="shared" si="14"/>
        <v>28577.998599999999</v>
      </c>
      <c r="F114" s="30">
        <f t="shared" si="14"/>
        <v>27350</v>
      </c>
      <c r="G114" s="30">
        <f t="shared" si="11"/>
        <v>55927.998599999999</v>
      </c>
    </row>
    <row r="115" spans="2:7" ht="12.75" customHeight="1" x14ac:dyDescent="0.2">
      <c r="B115" s="50" t="s">
        <v>186</v>
      </c>
      <c r="C115" s="57" t="s">
        <v>187</v>
      </c>
      <c r="D115" s="33">
        <v>50000</v>
      </c>
      <c r="E115" s="33">
        <v>0</v>
      </c>
      <c r="F115" s="33">
        <v>0</v>
      </c>
      <c r="G115" s="33">
        <f t="shared" si="11"/>
        <v>0</v>
      </c>
    </row>
    <row r="116" spans="2:7" ht="12.75" customHeight="1" x14ac:dyDescent="0.2">
      <c r="B116" s="73" t="s">
        <v>188</v>
      </c>
      <c r="C116" s="82" t="s">
        <v>189</v>
      </c>
      <c r="D116" s="33">
        <v>250000</v>
      </c>
      <c r="E116" s="33">
        <v>28577.998599999999</v>
      </c>
      <c r="F116" s="33">
        <v>26800</v>
      </c>
      <c r="G116" s="33">
        <f t="shared" si="11"/>
        <v>55377.998599999999</v>
      </c>
    </row>
    <row r="117" spans="2:7" ht="12.75" customHeight="1" x14ac:dyDescent="0.2">
      <c r="B117" s="73" t="s">
        <v>190</v>
      </c>
      <c r="C117" s="82" t="s">
        <v>191</v>
      </c>
      <c r="D117" s="33">
        <v>300000</v>
      </c>
      <c r="E117" s="33">
        <v>0</v>
      </c>
      <c r="F117" s="33">
        <v>550</v>
      </c>
      <c r="G117" s="33">
        <f t="shared" si="11"/>
        <v>550</v>
      </c>
    </row>
    <row r="118" spans="2:7" ht="18" customHeight="1" x14ac:dyDescent="0.2">
      <c r="B118" s="52">
        <v>232</v>
      </c>
      <c r="C118" s="85" t="s">
        <v>192</v>
      </c>
      <c r="D118" s="27">
        <f t="shared" ref="D118:F118" si="15">SUM(D119:D122)</f>
        <v>700000</v>
      </c>
      <c r="E118" s="27">
        <f t="shared" si="15"/>
        <v>233550</v>
      </c>
      <c r="F118" s="27">
        <f t="shared" si="15"/>
        <v>0</v>
      </c>
      <c r="G118" s="27">
        <f t="shared" si="11"/>
        <v>233550</v>
      </c>
    </row>
    <row r="119" spans="2:7" ht="12.75" customHeight="1" x14ac:dyDescent="0.2">
      <c r="B119" s="50" t="s">
        <v>193</v>
      </c>
      <c r="C119" s="57" t="s">
        <v>194</v>
      </c>
      <c r="D119" s="33">
        <v>100000</v>
      </c>
      <c r="E119" s="33">
        <v>0</v>
      </c>
      <c r="F119" s="33">
        <v>0</v>
      </c>
      <c r="G119" s="33">
        <f t="shared" si="11"/>
        <v>0</v>
      </c>
    </row>
    <row r="120" spans="2:7" ht="12.75" customHeight="1" x14ac:dyDescent="0.2">
      <c r="B120" s="73" t="s">
        <v>195</v>
      </c>
      <c r="C120" s="57" t="s">
        <v>196</v>
      </c>
      <c r="D120" s="33">
        <v>200000</v>
      </c>
      <c r="E120" s="33">
        <v>500</v>
      </c>
      <c r="F120" s="33">
        <v>0</v>
      </c>
      <c r="G120" s="33">
        <f t="shared" si="11"/>
        <v>500</v>
      </c>
    </row>
    <row r="121" spans="2:7" ht="12.75" customHeight="1" x14ac:dyDescent="0.2">
      <c r="B121" s="50" t="s">
        <v>197</v>
      </c>
      <c r="C121" s="57" t="s">
        <v>198</v>
      </c>
      <c r="D121" s="33">
        <v>300000</v>
      </c>
      <c r="E121" s="33">
        <v>233050</v>
      </c>
      <c r="F121" s="33">
        <v>0</v>
      </c>
      <c r="G121" s="33">
        <f t="shared" si="11"/>
        <v>233050</v>
      </c>
    </row>
    <row r="122" spans="2:7" ht="12.75" customHeight="1" x14ac:dyDescent="0.2">
      <c r="B122" s="73" t="s">
        <v>199</v>
      </c>
      <c r="C122" s="57" t="s">
        <v>200</v>
      </c>
      <c r="D122" s="33">
        <v>100000</v>
      </c>
      <c r="E122" s="33">
        <v>0</v>
      </c>
      <c r="F122" s="33">
        <v>0</v>
      </c>
      <c r="G122" s="33">
        <f t="shared" si="11"/>
        <v>0</v>
      </c>
    </row>
    <row r="123" spans="2:7" ht="12.75" customHeight="1" x14ac:dyDescent="0.2">
      <c r="B123" s="52">
        <v>233</v>
      </c>
      <c r="C123" s="78" t="s">
        <v>201</v>
      </c>
      <c r="D123" s="27">
        <f t="shared" ref="D123:F123" si="16">SUM(D124:D128)</f>
        <v>1801000</v>
      </c>
      <c r="E123" s="27">
        <f t="shared" si="16"/>
        <v>165280.63</v>
      </c>
      <c r="F123" s="27">
        <f t="shared" si="16"/>
        <v>72275</v>
      </c>
      <c r="G123" s="27">
        <f t="shared" si="11"/>
        <v>237555.63</v>
      </c>
    </row>
    <row r="124" spans="2:7" ht="12.75" customHeight="1" x14ac:dyDescent="0.2">
      <c r="B124" s="50" t="s">
        <v>202</v>
      </c>
      <c r="C124" s="57" t="s">
        <v>203</v>
      </c>
      <c r="D124" s="33">
        <v>500000</v>
      </c>
      <c r="E124" s="33">
        <v>0</v>
      </c>
      <c r="F124" s="33">
        <v>0</v>
      </c>
      <c r="G124" s="33">
        <f t="shared" si="11"/>
        <v>0</v>
      </c>
    </row>
    <row r="125" spans="2:7" ht="12.75" customHeight="1" x14ac:dyDescent="0.2">
      <c r="B125" s="50" t="s">
        <v>204</v>
      </c>
      <c r="C125" s="84" t="s">
        <v>205</v>
      </c>
      <c r="D125" s="33">
        <v>550000</v>
      </c>
      <c r="E125" s="33">
        <v>163097.63</v>
      </c>
      <c r="F125" s="33">
        <v>72275</v>
      </c>
      <c r="G125" s="33">
        <f t="shared" si="11"/>
        <v>235372.63</v>
      </c>
    </row>
    <row r="126" spans="2:7" ht="12.75" customHeight="1" x14ac:dyDescent="0.2">
      <c r="B126" s="50" t="s">
        <v>206</v>
      </c>
      <c r="C126" s="57" t="s">
        <v>207</v>
      </c>
      <c r="D126" s="33">
        <v>600000</v>
      </c>
      <c r="E126" s="33">
        <v>2183</v>
      </c>
      <c r="F126" s="33">
        <v>0</v>
      </c>
      <c r="G126" s="33">
        <f t="shared" si="11"/>
        <v>2183</v>
      </c>
    </row>
    <row r="127" spans="2:7" ht="12.75" customHeight="1" x14ac:dyDescent="0.2">
      <c r="B127" s="50" t="s">
        <v>208</v>
      </c>
      <c r="C127" s="57" t="s">
        <v>209</v>
      </c>
      <c r="D127" s="33">
        <v>100000</v>
      </c>
      <c r="E127" s="33">
        <v>0</v>
      </c>
      <c r="F127" s="33">
        <v>0</v>
      </c>
      <c r="G127" s="33">
        <f t="shared" si="11"/>
        <v>0</v>
      </c>
    </row>
    <row r="128" spans="2:7" ht="12.75" customHeight="1" x14ac:dyDescent="0.2">
      <c r="B128" s="73" t="s">
        <v>210</v>
      </c>
      <c r="C128" s="57" t="s">
        <v>211</v>
      </c>
      <c r="D128" s="33">
        <v>51000</v>
      </c>
      <c r="E128" s="33">
        <v>0</v>
      </c>
      <c r="F128" s="33">
        <v>0</v>
      </c>
      <c r="G128" s="33">
        <f t="shared" si="11"/>
        <v>0</v>
      </c>
    </row>
    <row r="129" spans="2:9" ht="12.75" customHeight="1" x14ac:dyDescent="0.2">
      <c r="B129" s="52">
        <v>234</v>
      </c>
      <c r="C129" s="85" t="s">
        <v>212</v>
      </c>
      <c r="D129" s="27">
        <f t="shared" ref="D129:F129" si="17">+D130</f>
        <v>100000</v>
      </c>
      <c r="E129" s="27">
        <f t="shared" si="17"/>
        <v>0</v>
      </c>
      <c r="F129" s="27">
        <f t="shared" si="17"/>
        <v>0</v>
      </c>
      <c r="G129" s="27">
        <f t="shared" si="11"/>
        <v>0</v>
      </c>
    </row>
    <row r="130" spans="2:9" ht="12.75" customHeight="1" x14ac:dyDescent="0.2">
      <c r="B130" s="73" t="s">
        <v>213</v>
      </c>
      <c r="C130" s="82" t="s">
        <v>214</v>
      </c>
      <c r="D130" s="33">
        <v>100000</v>
      </c>
      <c r="E130" s="33">
        <v>0</v>
      </c>
      <c r="F130" s="33">
        <v>0</v>
      </c>
      <c r="G130" s="33">
        <f t="shared" si="11"/>
        <v>0</v>
      </c>
    </row>
    <row r="131" spans="2:9" ht="12.75" customHeight="1" x14ac:dyDescent="0.2">
      <c r="B131" s="52">
        <v>235</v>
      </c>
      <c r="C131" s="78" t="s">
        <v>215</v>
      </c>
      <c r="D131" s="27">
        <f t="shared" ref="D131:F131" si="18">+D132+D133+D134+D135</f>
        <v>1199000</v>
      </c>
      <c r="E131" s="27">
        <f t="shared" si="18"/>
        <v>349.99979999999999</v>
      </c>
      <c r="F131" s="27">
        <f t="shared" si="18"/>
        <v>215568.88</v>
      </c>
      <c r="G131" s="27">
        <f t="shared" si="11"/>
        <v>215918.8798</v>
      </c>
    </row>
    <row r="132" spans="2:9" ht="12.75" customHeight="1" x14ac:dyDescent="0.2">
      <c r="B132" s="73" t="s">
        <v>216</v>
      </c>
      <c r="C132" s="82" t="s">
        <v>217</v>
      </c>
      <c r="D132" s="33">
        <v>50000</v>
      </c>
      <c r="E132" s="33">
        <v>0</v>
      </c>
      <c r="F132" s="33">
        <v>0</v>
      </c>
      <c r="G132" s="33">
        <f t="shared" si="11"/>
        <v>0</v>
      </c>
    </row>
    <row r="133" spans="2:9" ht="12.75" customHeight="1" x14ac:dyDescent="0.2">
      <c r="B133" s="50" t="s">
        <v>218</v>
      </c>
      <c r="C133" s="57" t="s">
        <v>219</v>
      </c>
      <c r="D133" s="33">
        <v>500000</v>
      </c>
      <c r="E133" s="33">
        <v>0</v>
      </c>
      <c r="F133" s="33">
        <v>215568.88</v>
      </c>
      <c r="G133" s="33">
        <f t="shared" ref="G133:G196" si="19">+E133+F133</f>
        <v>215568.88</v>
      </c>
      <c r="H133" s="20"/>
      <c r="I133" s="71"/>
    </row>
    <row r="134" spans="2:9" ht="12.75" customHeight="1" x14ac:dyDescent="0.2">
      <c r="B134" s="50" t="s">
        <v>220</v>
      </c>
      <c r="C134" s="57" t="s">
        <v>221</v>
      </c>
      <c r="D134" s="33">
        <v>50000</v>
      </c>
      <c r="E134" s="33">
        <v>0</v>
      </c>
      <c r="F134" s="33">
        <v>0</v>
      </c>
      <c r="G134" s="33">
        <f t="shared" si="19"/>
        <v>0</v>
      </c>
    </row>
    <row r="135" spans="2:9" ht="12.75" customHeight="1" x14ac:dyDescent="0.2">
      <c r="B135" s="50" t="s">
        <v>222</v>
      </c>
      <c r="C135" s="84" t="s">
        <v>223</v>
      </c>
      <c r="D135" s="33">
        <v>599000</v>
      </c>
      <c r="E135" s="33">
        <v>349.99979999999999</v>
      </c>
      <c r="F135" s="33">
        <v>0</v>
      </c>
      <c r="G135" s="33">
        <f t="shared" si="19"/>
        <v>349.99979999999999</v>
      </c>
    </row>
    <row r="136" spans="2:9" ht="12.75" customHeight="1" x14ac:dyDescent="0.2">
      <c r="B136" s="52">
        <v>236</v>
      </c>
      <c r="C136" s="62" t="s">
        <v>224</v>
      </c>
      <c r="D136" s="27">
        <f>+D137+D141+D145+D148+D151</f>
        <v>1900000</v>
      </c>
      <c r="E136" s="27">
        <f>+E137+E141+E145+E148+E151</f>
        <v>0</v>
      </c>
      <c r="F136" s="27">
        <f>+F137+F141+F145+F148+F151</f>
        <v>5390</v>
      </c>
      <c r="G136" s="27">
        <f t="shared" si="19"/>
        <v>5390</v>
      </c>
    </row>
    <row r="137" spans="2:9" ht="12.75" customHeight="1" x14ac:dyDescent="0.2">
      <c r="B137" s="80">
        <v>2361</v>
      </c>
      <c r="C137" s="86" t="s">
        <v>225</v>
      </c>
      <c r="D137" s="30">
        <f t="shared" ref="D137:F137" si="20">SUM(D138:D140)</f>
        <v>300000</v>
      </c>
      <c r="E137" s="30">
        <f t="shared" si="20"/>
        <v>0</v>
      </c>
      <c r="F137" s="30">
        <f t="shared" si="20"/>
        <v>0</v>
      </c>
      <c r="G137" s="30">
        <f t="shared" si="19"/>
        <v>0</v>
      </c>
    </row>
    <row r="138" spans="2:9" ht="12.75" customHeight="1" x14ac:dyDescent="0.2">
      <c r="B138" s="50" t="s">
        <v>226</v>
      </c>
      <c r="C138" s="57" t="s">
        <v>227</v>
      </c>
      <c r="D138" s="33">
        <v>100000</v>
      </c>
      <c r="E138" s="33">
        <v>0</v>
      </c>
      <c r="F138" s="33">
        <v>0</v>
      </c>
      <c r="G138" s="33">
        <f t="shared" si="19"/>
        <v>0</v>
      </c>
    </row>
    <row r="139" spans="2:9" ht="12.75" customHeight="1" x14ac:dyDescent="0.2">
      <c r="B139" s="50" t="s">
        <v>228</v>
      </c>
      <c r="C139" s="57" t="s">
        <v>229</v>
      </c>
      <c r="D139" s="33">
        <v>100000</v>
      </c>
      <c r="E139" s="33">
        <v>0</v>
      </c>
      <c r="F139" s="33">
        <v>0</v>
      </c>
      <c r="G139" s="33">
        <f t="shared" si="19"/>
        <v>0</v>
      </c>
    </row>
    <row r="140" spans="2:9" ht="12.75" customHeight="1" x14ac:dyDescent="0.2">
      <c r="B140" s="50" t="s">
        <v>230</v>
      </c>
      <c r="C140" s="57" t="s">
        <v>231</v>
      </c>
      <c r="D140" s="33">
        <v>100000</v>
      </c>
      <c r="E140" s="33">
        <v>0</v>
      </c>
      <c r="F140" s="33">
        <v>0</v>
      </c>
      <c r="G140" s="33">
        <f t="shared" si="19"/>
        <v>0</v>
      </c>
    </row>
    <row r="141" spans="2:9" ht="12.75" customHeight="1" x14ac:dyDescent="0.2">
      <c r="B141" s="80">
        <v>2362</v>
      </c>
      <c r="C141" s="81" t="s">
        <v>232</v>
      </c>
      <c r="D141" s="30">
        <f t="shared" ref="D141:F141" si="21">SUM(D142:D144)</f>
        <v>300000</v>
      </c>
      <c r="E141" s="30">
        <f t="shared" si="21"/>
        <v>0</v>
      </c>
      <c r="F141" s="30">
        <f t="shared" si="21"/>
        <v>5040</v>
      </c>
      <c r="G141" s="30">
        <f t="shared" si="19"/>
        <v>5040</v>
      </c>
    </row>
    <row r="142" spans="2:9" ht="12.75" customHeight="1" x14ac:dyDescent="0.2">
      <c r="B142" s="50" t="s">
        <v>233</v>
      </c>
      <c r="C142" s="57" t="s">
        <v>234</v>
      </c>
      <c r="D142" s="33">
        <v>100000</v>
      </c>
      <c r="E142" s="33">
        <v>0</v>
      </c>
      <c r="F142" s="33">
        <v>0</v>
      </c>
      <c r="G142" s="33">
        <f t="shared" si="19"/>
        <v>0</v>
      </c>
    </row>
    <row r="143" spans="2:9" ht="12.75" customHeight="1" x14ac:dyDescent="0.2">
      <c r="B143" s="50" t="s">
        <v>235</v>
      </c>
      <c r="C143" s="57" t="s">
        <v>236</v>
      </c>
      <c r="D143" s="33">
        <v>100000</v>
      </c>
      <c r="E143" s="33">
        <v>0</v>
      </c>
      <c r="F143" s="33">
        <v>5040</v>
      </c>
      <c r="G143" s="33">
        <f t="shared" si="19"/>
        <v>5040</v>
      </c>
    </row>
    <row r="144" spans="2:9" ht="12.75" customHeight="1" x14ac:dyDescent="0.2">
      <c r="B144" s="50" t="s">
        <v>237</v>
      </c>
      <c r="C144" s="57" t="s">
        <v>238</v>
      </c>
      <c r="D144" s="33">
        <v>100000</v>
      </c>
      <c r="E144" s="33">
        <v>0</v>
      </c>
      <c r="F144" s="33">
        <v>0</v>
      </c>
      <c r="G144" s="33">
        <f t="shared" si="19"/>
        <v>0</v>
      </c>
    </row>
    <row r="145" spans="2:7" ht="12.75" customHeight="1" x14ac:dyDescent="0.2">
      <c r="B145" s="80">
        <v>2363</v>
      </c>
      <c r="C145" s="81" t="s">
        <v>239</v>
      </c>
      <c r="D145" s="30">
        <f>+D146+D147</f>
        <v>1000000</v>
      </c>
      <c r="E145" s="30">
        <f>+E146+E147</f>
        <v>0</v>
      </c>
      <c r="F145" s="30">
        <f>+F146+F147</f>
        <v>0</v>
      </c>
      <c r="G145" s="30">
        <f t="shared" si="19"/>
        <v>0</v>
      </c>
    </row>
    <row r="146" spans="2:7" ht="16.5" customHeight="1" x14ac:dyDescent="0.2">
      <c r="B146" s="50" t="s">
        <v>240</v>
      </c>
      <c r="C146" s="51" t="s">
        <v>241</v>
      </c>
      <c r="D146" s="33">
        <v>800000</v>
      </c>
      <c r="E146" s="33">
        <v>0</v>
      </c>
      <c r="F146" s="33">
        <v>0</v>
      </c>
      <c r="G146" s="33">
        <f t="shared" si="19"/>
        <v>0</v>
      </c>
    </row>
    <row r="147" spans="2:7" ht="16.5" customHeight="1" x14ac:dyDescent="0.2">
      <c r="B147" s="79" t="s">
        <v>242</v>
      </c>
      <c r="C147" s="51" t="s">
        <v>243</v>
      </c>
      <c r="D147" s="65">
        <v>200000</v>
      </c>
      <c r="E147" s="65">
        <v>0</v>
      </c>
      <c r="F147" s="33">
        <v>0</v>
      </c>
      <c r="G147" s="65">
        <f t="shared" si="19"/>
        <v>0</v>
      </c>
    </row>
    <row r="148" spans="2:7" ht="12.75" customHeight="1" x14ac:dyDescent="0.2">
      <c r="B148" s="80">
        <v>2364</v>
      </c>
      <c r="C148" s="81" t="s">
        <v>244</v>
      </c>
      <c r="D148" s="30">
        <f t="shared" ref="D148:F148" si="22">+D149+D150</f>
        <v>200000</v>
      </c>
      <c r="E148" s="30">
        <f t="shared" si="22"/>
        <v>0</v>
      </c>
      <c r="F148" s="30">
        <f t="shared" si="22"/>
        <v>350</v>
      </c>
      <c r="G148" s="30">
        <f t="shared" si="19"/>
        <v>350</v>
      </c>
    </row>
    <row r="149" spans="2:7" ht="13.5" customHeight="1" x14ac:dyDescent="0.2">
      <c r="B149" s="50" t="s">
        <v>245</v>
      </c>
      <c r="C149" s="57" t="s">
        <v>246</v>
      </c>
      <c r="D149" s="33">
        <v>100000</v>
      </c>
      <c r="E149" s="33">
        <v>0</v>
      </c>
      <c r="F149" s="33">
        <v>350</v>
      </c>
      <c r="G149" s="33">
        <f t="shared" si="19"/>
        <v>350</v>
      </c>
    </row>
    <row r="150" spans="2:7" ht="14.25" customHeight="1" x14ac:dyDescent="0.2">
      <c r="B150" s="50" t="s">
        <v>247</v>
      </c>
      <c r="C150" s="57" t="s">
        <v>248</v>
      </c>
      <c r="D150" s="33">
        <v>100000</v>
      </c>
      <c r="E150" s="33">
        <v>0</v>
      </c>
      <c r="F150" s="33">
        <v>0</v>
      </c>
      <c r="G150" s="33">
        <f t="shared" si="19"/>
        <v>0</v>
      </c>
    </row>
    <row r="151" spans="2:7" ht="17.25" customHeight="1" x14ac:dyDescent="0.2">
      <c r="B151" s="80">
        <v>2369</v>
      </c>
      <c r="C151" s="81" t="s">
        <v>249</v>
      </c>
      <c r="D151" s="30">
        <f t="shared" ref="D151:F151" si="23">+D152</f>
        <v>100000</v>
      </c>
      <c r="E151" s="30">
        <f t="shared" si="23"/>
        <v>0</v>
      </c>
      <c r="F151" s="30">
        <f t="shared" si="23"/>
        <v>0</v>
      </c>
      <c r="G151" s="30">
        <f t="shared" si="19"/>
        <v>0</v>
      </c>
    </row>
    <row r="152" spans="2:7" ht="17.25" customHeight="1" x14ac:dyDescent="0.2">
      <c r="B152" s="73" t="s">
        <v>250</v>
      </c>
      <c r="C152" s="82" t="s">
        <v>251</v>
      </c>
      <c r="D152" s="33">
        <v>100000</v>
      </c>
      <c r="E152" s="33">
        <v>0</v>
      </c>
      <c r="F152" s="33">
        <v>0</v>
      </c>
      <c r="G152" s="33">
        <f t="shared" si="19"/>
        <v>0</v>
      </c>
    </row>
    <row r="153" spans="2:7" ht="25.5" customHeight="1" x14ac:dyDescent="0.2">
      <c r="B153" s="52">
        <v>237</v>
      </c>
      <c r="C153" s="62" t="s">
        <v>252</v>
      </c>
      <c r="D153" s="27">
        <f t="shared" ref="D153:F153" si="24">+D154+D158</f>
        <v>18697952</v>
      </c>
      <c r="E153" s="27">
        <f t="shared" si="24"/>
        <v>1169158.160000002</v>
      </c>
      <c r="F153" s="27">
        <f t="shared" si="24"/>
        <v>2869158.16</v>
      </c>
      <c r="G153" s="27">
        <f t="shared" si="19"/>
        <v>4038316.3200000022</v>
      </c>
    </row>
    <row r="154" spans="2:7" ht="12.75" customHeight="1" x14ac:dyDescent="0.2">
      <c r="B154" s="80">
        <v>2371</v>
      </c>
      <c r="C154" s="81" t="s">
        <v>253</v>
      </c>
      <c r="D154" s="87">
        <f t="shared" ref="D154:F154" si="25">SUM(D155:D157)</f>
        <v>18097952</v>
      </c>
      <c r="E154" s="87">
        <f t="shared" si="25"/>
        <v>1169158.160000002</v>
      </c>
      <c r="F154" s="87">
        <f t="shared" si="25"/>
        <v>2869158.16</v>
      </c>
      <c r="G154" s="87">
        <f t="shared" si="19"/>
        <v>4038316.3200000022</v>
      </c>
    </row>
    <row r="155" spans="2:7" ht="12.75" customHeight="1" x14ac:dyDescent="0.2">
      <c r="B155" s="50" t="s">
        <v>254</v>
      </c>
      <c r="C155" s="57" t="s">
        <v>255</v>
      </c>
      <c r="D155" s="33">
        <v>8948976</v>
      </c>
      <c r="E155" s="33">
        <v>596469.11000000103</v>
      </c>
      <c r="F155" s="33">
        <v>762469.1100000001</v>
      </c>
      <c r="G155" s="33">
        <f t="shared" si="19"/>
        <v>1358938.2200000011</v>
      </c>
    </row>
    <row r="156" spans="2:7" ht="12.75" customHeight="1" x14ac:dyDescent="0.2">
      <c r="B156" s="50" t="s">
        <v>256</v>
      </c>
      <c r="C156" s="57" t="s">
        <v>257</v>
      </c>
      <c r="D156" s="33">
        <v>8948976</v>
      </c>
      <c r="E156" s="33">
        <v>572689.05000000109</v>
      </c>
      <c r="F156" s="33">
        <v>2106689.0499999998</v>
      </c>
      <c r="G156" s="33">
        <f t="shared" si="19"/>
        <v>2679378.100000001</v>
      </c>
    </row>
    <row r="157" spans="2:7" ht="12.75" customHeight="1" x14ac:dyDescent="0.2">
      <c r="B157" s="50" t="s">
        <v>258</v>
      </c>
      <c r="C157" s="57" t="s">
        <v>259</v>
      </c>
      <c r="D157" s="33">
        <v>200000</v>
      </c>
      <c r="E157" s="33">
        <v>0</v>
      </c>
      <c r="F157" s="33">
        <v>0</v>
      </c>
      <c r="G157" s="33">
        <f t="shared" si="19"/>
        <v>0</v>
      </c>
    </row>
    <row r="158" spans="2:7" ht="12.75" customHeight="1" x14ac:dyDescent="0.2">
      <c r="B158" s="80">
        <v>2372</v>
      </c>
      <c r="C158" s="81" t="s">
        <v>260</v>
      </c>
      <c r="D158" s="87">
        <f>+D159+D160</f>
        <v>600000</v>
      </c>
      <c r="E158" s="87">
        <f>+E159+E160</f>
        <v>0</v>
      </c>
      <c r="F158" s="87">
        <f>+F159+F160</f>
        <v>0</v>
      </c>
      <c r="G158" s="87">
        <f t="shared" si="19"/>
        <v>0</v>
      </c>
    </row>
    <row r="159" spans="2:7" ht="12.75" customHeight="1" x14ac:dyDescent="0.2">
      <c r="B159" s="73" t="s">
        <v>261</v>
      </c>
      <c r="C159" s="88" t="s">
        <v>262</v>
      </c>
      <c r="D159" s="33">
        <v>300000</v>
      </c>
      <c r="E159" s="33">
        <v>0</v>
      </c>
      <c r="F159" s="33">
        <v>0</v>
      </c>
      <c r="G159" s="33">
        <f t="shared" si="19"/>
        <v>0</v>
      </c>
    </row>
    <row r="160" spans="2:7" ht="16.5" customHeight="1" x14ac:dyDescent="0.2">
      <c r="B160" s="50" t="s">
        <v>263</v>
      </c>
      <c r="C160" s="70" t="s">
        <v>264</v>
      </c>
      <c r="D160" s="33">
        <v>300000</v>
      </c>
      <c r="E160" s="33">
        <v>0</v>
      </c>
      <c r="F160" s="33">
        <v>0</v>
      </c>
      <c r="G160" s="33">
        <f t="shared" si="19"/>
        <v>0</v>
      </c>
    </row>
    <row r="161" spans="2:9" ht="12.75" customHeight="1" x14ac:dyDescent="0.2">
      <c r="B161" s="52">
        <v>239</v>
      </c>
      <c r="C161" s="78" t="s">
        <v>265</v>
      </c>
      <c r="D161" s="27">
        <f>SUM(D162:D172)</f>
        <v>14979923</v>
      </c>
      <c r="E161" s="27">
        <f>SUM(E162:E172)</f>
        <v>1290993.2960000001</v>
      </c>
      <c r="F161" s="27">
        <f>SUM(F162:F172)</f>
        <v>720675.51</v>
      </c>
      <c r="G161" s="27">
        <f t="shared" si="19"/>
        <v>2011668.8060000001</v>
      </c>
    </row>
    <row r="162" spans="2:9" ht="12.75" customHeight="1" x14ac:dyDescent="0.2">
      <c r="B162" s="50" t="s">
        <v>266</v>
      </c>
      <c r="C162" s="70" t="s">
        <v>267</v>
      </c>
      <c r="D162" s="33">
        <v>800000</v>
      </c>
      <c r="E162" s="33">
        <v>24367</v>
      </c>
      <c r="F162" s="33">
        <v>26828</v>
      </c>
      <c r="G162" s="33">
        <f t="shared" si="19"/>
        <v>51195</v>
      </c>
      <c r="H162" s="83"/>
    </row>
    <row r="163" spans="2:9" ht="16.5" customHeight="1" x14ac:dyDescent="0.2">
      <c r="B163" s="50" t="s">
        <v>268</v>
      </c>
      <c r="C163" s="70" t="s">
        <v>269</v>
      </c>
      <c r="D163" s="33">
        <v>7024923</v>
      </c>
      <c r="E163" s="33">
        <v>1044545.676</v>
      </c>
      <c r="F163" s="33">
        <v>647302.35</v>
      </c>
      <c r="G163" s="33">
        <f t="shared" si="19"/>
        <v>1691848.0260000001</v>
      </c>
    </row>
    <row r="164" spans="2:9" ht="12.75" customHeight="1" x14ac:dyDescent="0.2">
      <c r="B164" s="50" t="s">
        <v>270</v>
      </c>
      <c r="C164" s="51" t="s">
        <v>271</v>
      </c>
      <c r="D164" s="33">
        <v>40000</v>
      </c>
      <c r="E164" s="33">
        <v>0</v>
      </c>
      <c r="F164" s="33">
        <v>0</v>
      </c>
      <c r="G164" s="33">
        <f t="shared" si="19"/>
        <v>0</v>
      </c>
    </row>
    <row r="165" spans="2:9" ht="15.75" customHeight="1" x14ac:dyDescent="0.2">
      <c r="B165" s="73" t="s">
        <v>272</v>
      </c>
      <c r="C165" s="88" t="s">
        <v>273</v>
      </c>
      <c r="D165" s="33">
        <v>55000</v>
      </c>
      <c r="E165" s="33">
        <v>0</v>
      </c>
      <c r="F165" s="33">
        <v>0</v>
      </c>
      <c r="G165" s="33">
        <f t="shared" si="19"/>
        <v>0</v>
      </c>
    </row>
    <row r="166" spans="2:9" ht="12.75" customHeight="1" x14ac:dyDescent="0.2">
      <c r="B166" s="73" t="s">
        <v>274</v>
      </c>
      <c r="C166" s="88" t="s">
        <v>275</v>
      </c>
      <c r="D166" s="33">
        <v>200000</v>
      </c>
      <c r="E166" s="33">
        <v>6372</v>
      </c>
      <c r="F166" s="33">
        <v>19363.8</v>
      </c>
      <c r="G166" s="33">
        <f t="shared" si="19"/>
        <v>25735.8</v>
      </c>
    </row>
    <row r="167" spans="2:9" ht="16.5" customHeight="1" x14ac:dyDescent="0.2">
      <c r="B167" s="50" t="s">
        <v>276</v>
      </c>
      <c r="C167" s="70" t="s">
        <v>277</v>
      </c>
      <c r="D167" s="33">
        <v>4000000</v>
      </c>
      <c r="E167" s="33">
        <v>0</v>
      </c>
      <c r="F167" s="33">
        <v>9204</v>
      </c>
      <c r="G167" s="33">
        <f t="shared" si="19"/>
        <v>9204</v>
      </c>
    </row>
    <row r="168" spans="2:9" ht="16.5" customHeight="1" x14ac:dyDescent="0.2">
      <c r="B168" s="50" t="s">
        <v>278</v>
      </c>
      <c r="C168" s="70" t="s">
        <v>279</v>
      </c>
      <c r="D168" s="65">
        <v>100000</v>
      </c>
      <c r="E168" s="65">
        <v>0</v>
      </c>
      <c r="F168" s="33">
        <v>0</v>
      </c>
      <c r="G168" s="65">
        <f t="shared" si="19"/>
        <v>0</v>
      </c>
    </row>
    <row r="169" spans="2:9" ht="16.5" customHeight="1" x14ac:dyDescent="0.2">
      <c r="B169" s="50" t="s">
        <v>280</v>
      </c>
      <c r="C169" s="70" t="s">
        <v>281</v>
      </c>
      <c r="D169" s="65">
        <v>100000</v>
      </c>
      <c r="E169" s="65">
        <v>64215.6</v>
      </c>
      <c r="F169" s="65">
        <v>0</v>
      </c>
      <c r="G169" s="65">
        <f t="shared" si="19"/>
        <v>64215.6</v>
      </c>
    </row>
    <row r="170" spans="2:9" ht="16.5" customHeight="1" x14ac:dyDescent="0.2">
      <c r="B170" s="50" t="s">
        <v>282</v>
      </c>
      <c r="C170" s="70" t="s">
        <v>283</v>
      </c>
      <c r="D170" s="65">
        <v>2250000</v>
      </c>
      <c r="E170" s="65">
        <v>3993.0200000000004</v>
      </c>
      <c r="F170" s="33">
        <v>15987.36</v>
      </c>
      <c r="G170" s="65">
        <f t="shared" si="19"/>
        <v>19980.38</v>
      </c>
    </row>
    <row r="171" spans="2:9" ht="16.5" customHeight="1" x14ac:dyDescent="0.2">
      <c r="B171" s="50" t="s">
        <v>284</v>
      </c>
      <c r="C171" s="70" t="s">
        <v>285</v>
      </c>
      <c r="D171" s="65">
        <v>310000</v>
      </c>
      <c r="E171" s="65">
        <v>147500</v>
      </c>
      <c r="F171" s="33">
        <v>0</v>
      </c>
      <c r="G171" s="65">
        <f t="shared" si="19"/>
        <v>147500</v>
      </c>
    </row>
    <row r="172" spans="2:9" ht="16.5" customHeight="1" x14ac:dyDescent="0.2">
      <c r="B172" s="50" t="s">
        <v>286</v>
      </c>
      <c r="C172" s="70" t="s">
        <v>287</v>
      </c>
      <c r="D172" s="65">
        <v>100000</v>
      </c>
      <c r="E172" s="65">
        <v>0</v>
      </c>
      <c r="F172" s="33">
        <v>1990</v>
      </c>
      <c r="G172" s="65">
        <f t="shared" si="19"/>
        <v>1990</v>
      </c>
    </row>
    <row r="173" spans="2:9" ht="12.75" customHeight="1" x14ac:dyDescent="0.2">
      <c r="B173" s="68">
        <v>24</v>
      </c>
      <c r="C173" s="89" t="s">
        <v>288</v>
      </c>
      <c r="D173" s="23">
        <f t="shared" ref="D173:F173" si="26">+D174</f>
        <v>6199984</v>
      </c>
      <c r="E173" s="23">
        <f t="shared" si="26"/>
        <v>25000</v>
      </c>
      <c r="F173" s="23">
        <f t="shared" si="26"/>
        <v>337500</v>
      </c>
      <c r="G173" s="23">
        <f t="shared" si="19"/>
        <v>362500</v>
      </c>
    </row>
    <row r="174" spans="2:9" ht="25.5" customHeight="1" x14ac:dyDescent="0.2">
      <c r="B174" s="52">
        <v>241</v>
      </c>
      <c r="C174" s="78" t="s">
        <v>289</v>
      </c>
      <c r="D174" s="90">
        <f>+D175+D176+D177</f>
        <v>6199984</v>
      </c>
      <c r="E174" s="90">
        <f>+E175+E176+E177</f>
        <v>25000</v>
      </c>
      <c r="F174" s="90">
        <f>+F175+F176+F177</f>
        <v>337500</v>
      </c>
      <c r="G174" s="90">
        <f t="shared" si="19"/>
        <v>362500</v>
      </c>
    </row>
    <row r="175" spans="2:9" ht="18.75" customHeight="1" x14ac:dyDescent="0.2">
      <c r="B175" s="50" t="s">
        <v>290</v>
      </c>
      <c r="C175" s="70" t="s">
        <v>291</v>
      </c>
      <c r="D175" s="33">
        <v>1100000</v>
      </c>
      <c r="E175" s="33">
        <v>0</v>
      </c>
      <c r="F175" s="33">
        <v>0</v>
      </c>
      <c r="G175" s="33">
        <f t="shared" si="19"/>
        <v>0</v>
      </c>
    </row>
    <row r="176" spans="2:9" ht="24" customHeight="1" x14ac:dyDescent="0.2">
      <c r="B176" s="50" t="s">
        <v>292</v>
      </c>
      <c r="C176" s="91" t="s">
        <v>293</v>
      </c>
      <c r="D176" s="33">
        <v>1699984</v>
      </c>
      <c r="E176" s="33">
        <v>25000</v>
      </c>
      <c r="F176" s="33">
        <v>25000</v>
      </c>
      <c r="G176" s="33">
        <f t="shared" si="19"/>
        <v>50000</v>
      </c>
      <c r="H176" s="71"/>
      <c r="I176" s="71"/>
    </row>
    <row r="177" spans="2:9" ht="12.75" customHeight="1" x14ac:dyDescent="0.2">
      <c r="B177" s="73" t="s">
        <v>294</v>
      </c>
      <c r="C177" s="88" t="s">
        <v>295</v>
      </c>
      <c r="D177" s="33">
        <v>3400000</v>
      </c>
      <c r="E177" s="33">
        <v>0</v>
      </c>
      <c r="F177" s="33">
        <v>312500</v>
      </c>
      <c r="G177" s="33">
        <f t="shared" si="19"/>
        <v>312500</v>
      </c>
    </row>
    <row r="178" spans="2:9" ht="27" customHeight="1" x14ac:dyDescent="0.2">
      <c r="B178" s="68">
        <v>26</v>
      </c>
      <c r="C178" s="92" t="s">
        <v>296</v>
      </c>
      <c r="D178" s="23">
        <f>+D179+D184+D187+D190+D193</f>
        <v>9451000</v>
      </c>
      <c r="E178" s="23">
        <f>+E179+E184+E187+E190+E193</f>
        <v>234499.99919999999</v>
      </c>
      <c r="F178" s="23">
        <f>+F179+F184+F187+F190+F193</f>
        <v>157505.98000000001</v>
      </c>
      <c r="G178" s="23">
        <f t="shared" si="19"/>
        <v>392005.9792</v>
      </c>
    </row>
    <row r="179" spans="2:9" ht="15" customHeight="1" x14ac:dyDescent="0.2">
      <c r="B179" s="52">
        <v>261</v>
      </c>
      <c r="C179" s="78" t="s">
        <v>297</v>
      </c>
      <c r="D179" s="27">
        <f t="shared" ref="D179:F179" si="27">+D180+D181+D182+D183</f>
        <v>3851000</v>
      </c>
      <c r="E179" s="27">
        <f t="shared" si="27"/>
        <v>234499.99919999999</v>
      </c>
      <c r="F179" s="27">
        <f t="shared" si="27"/>
        <v>157505.98000000001</v>
      </c>
      <c r="G179" s="27">
        <f t="shared" si="19"/>
        <v>392005.9792</v>
      </c>
    </row>
    <row r="180" spans="2:9" ht="12.75" customHeight="1" x14ac:dyDescent="0.2">
      <c r="B180" s="50" t="s">
        <v>298</v>
      </c>
      <c r="C180" s="70" t="s">
        <v>299</v>
      </c>
      <c r="D180" s="33">
        <v>350000</v>
      </c>
      <c r="E180" s="33">
        <v>0</v>
      </c>
      <c r="F180" s="33">
        <v>13345.8</v>
      </c>
      <c r="G180" s="33">
        <f t="shared" si="19"/>
        <v>13345.8</v>
      </c>
    </row>
    <row r="181" spans="2:9" ht="17.25" customHeight="1" x14ac:dyDescent="0.2">
      <c r="B181" s="50" t="s">
        <v>300</v>
      </c>
      <c r="C181" s="70" t="s">
        <v>301</v>
      </c>
      <c r="D181" s="33">
        <v>3101000</v>
      </c>
      <c r="E181" s="33">
        <v>234499.99919999999</v>
      </c>
      <c r="F181" s="33">
        <v>144160.18000000002</v>
      </c>
      <c r="G181" s="33">
        <f t="shared" si="19"/>
        <v>378660.17920000001</v>
      </c>
    </row>
    <row r="182" spans="2:9" ht="18" customHeight="1" x14ac:dyDescent="0.2">
      <c r="B182" s="50" t="s">
        <v>302</v>
      </c>
      <c r="C182" s="70" t="s">
        <v>303</v>
      </c>
      <c r="D182" s="33">
        <v>200000</v>
      </c>
      <c r="E182" s="33">
        <v>0</v>
      </c>
      <c r="F182" s="33">
        <v>0</v>
      </c>
      <c r="G182" s="33">
        <f t="shared" si="19"/>
        <v>0</v>
      </c>
    </row>
    <row r="183" spans="2:9" ht="18.75" customHeight="1" x14ac:dyDescent="0.2">
      <c r="B183" s="50" t="s">
        <v>304</v>
      </c>
      <c r="C183" s="70" t="s">
        <v>305</v>
      </c>
      <c r="D183" s="33">
        <v>200000</v>
      </c>
      <c r="E183" s="33">
        <v>0</v>
      </c>
      <c r="F183" s="33">
        <v>0</v>
      </c>
      <c r="G183" s="33">
        <f t="shared" si="19"/>
        <v>0</v>
      </c>
    </row>
    <row r="184" spans="2:9" ht="25.5" customHeight="1" x14ac:dyDescent="0.2">
      <c r="B184" s="52">
        <v>262</v>
      </c>
      <c r="C184" s="78" t="s">
        <v>306</v>
      </c>
      <c r="D184" s="27">
        <f t="shared" ref="D184:F184" si="28">+D185+D186</f>
        <v>100000</v>
      </c>
      <c r="E184" s="27">
        <f t="shared" si="28"/>
        <v>0</v>
      </c>
      <c r="F184" s="27">
        <f t="shared" si="28"/>
        <v>0</v>
      </c>
      <c r="G184" s="27">
        <f t="shared" si="19"/>
        <v>0</v>
      </c>
    </row>
    <row r="185" spans="2:9" ht="18" customHeight="1" x14ac:dyDescent="0.2">
      <c r="B185" s="50" t="s">
        <v>307</v>
      </c>
      <c r="C185" s="70" t="s">
        <v>308</v>
      </c>
      <c r="D185" s="33">
        <v>50000</v>
      </c>
      <c r="E185" s="33">
        <v>0</v>
      </c>
      <c r="F185" s="33">
        <v>0</v>
      </c>
      <c r="G185" s="33">
        <f t="shared" si="19"/>
        <v>0</v>
      </c>
    </row>
    <row r="186" spans="2:9" ht="19.5" customHeight="1" x14ac:dyDescent="0.2">
      <c r="B186" s="50" t="s">
        <v>309</v>
      </c>
      <c r="C186" s="70" t="s">
        <v>310</v>
      </c>
      <c r="D186" s="33">
        <v>50000</v>
      </c>
      <c r="E186" s="33">
        <v>0</v>
      </c>
      <c r="F186" s="33">
        <v>0</v>
      </c>
      <c r="G186" s="33">
        <f t="shared" si="19"/>
        <v>0</v>
      </c>
    </row>
    <row r="187" spans="2:9" ht="25.5" customHeight="1" x14ac:dyDescent="0.2">
      <c r="B187" s="93">
        <v>264</v>
      </c>
      <c r="C187" s="62" t="s">
        <v>311</v>
      </c>
      <c r="D187" s="94">
        <f t="shared" ref="D187:F187" si="29">+D188+D189</f>
        <v>500000</v>
      </c>
      <c r="E187" s="94">
        <f t="shared" si="29"/>
        <v>0</v>
      </c>
      <c r="F187" s="94">
        <f t="shared" si="29"/>
        <v>0</v>
      </c>
      <c r="G187" s="94">
        <f t="shared" si="19"/>
        <v>0</v>
      </c>
    </row>
    <row r="188" spans="2:9" ht="18.75" customHeight="1" x14ac:dyDescent="0.2">
      <c r="B188" s="50" t="s">
        <v>312</v>
      </c>
      <c r="C188" s="67" t="s">
        <v>313</v>
      </c>
      <c r="D188" s="33">
        <v>400000</v>
      </c>
      <c r="E188" s="33">
        <v>0</v>
      </c>
      <c r="F188" s="33">
        <v>0</v>
      </c>
      <c r="G188" s="33">
        <f t="shared" si="19"/>
        <v>0</v>
      </c>
    </row>
    <row r="189" spans="2:9" ht="16.5" customHeight="1" x14ac:dyDescent="0.2">
      <c r="B189" s="73" t="s">
        <v>314</v>
      </c>
      <c r="C189" s="95" t="s">
        <v>315</v>
      </c>
      <c r="D189" s="33">
        <v>100000</v>
      </c>
      <c r="E189" s="33">
        <v>0</v>
      </c>
      <c r="F189" s="33">
        <v>0</v>
      </c>
      <c r="G189" s="33">
        <f t="shared" si="19"/>
        <v>0</v>
      </c>
    </row>
    <row r="190" spans="2:9" ht="12.75" customHeight="1" x14ac:dyDescent="0.2">
      <c r="B190" s="52">
        <v>265</v>
      </c>
      <c r="C190" s="78" t="s">
        <v>316</v>
      </c>
      <c r="D190" s="27">
        <f t="shared" ref="D190:F190" si="30">+D191+D192</f>
        <v>1000000</v>
      </c>
      <c r="E190" s="27">
        <f t="shared" si="30"/>
        <v>0</v>
      </c>
      <c r="F190" s="27">
        <f t="shared" si="30"/>
        <v>0</v>
      </c>
      <c r="G190" s="27">
        <f t="shared" si="19"/>
        <v>0</v>
      </c>
    </row>
    <row r="191" spans="2:9" ht="12.75" customHeight="1" x14ac:dyDescent="0.2">
      <c r="B191" s="73" t="s">
        <v>317</v>
      </c>
      <c r="C191" s="88" t="s">
        <v>318</v>
      </c>
      <c r="D191" s="33">
        <v>500000</v>
      </c>
      <c r="E191" s="33">
        <v>0</v>
      </c>
      <c r="F191" s="33">
        <v>0</v>
      </c>
      <c r="G191" s="33">
        <f t="shared" si="19"/>
        <v>0</v>
      </c>
    </row>
    <row r="192" spans="2:9" ht="12.75" customHeight="1" x14ac:dyDescent="0.2">
      <c r="B192" s="73" t="s">
        <v>319</v>
      </c>
      <c r="C192" s="88" t="s">
        <v>320</v>
      </c>
      <c r="D192" s="33">
        <v>500000</v>
      </c>
      <c r="E192" s="33">
        <v>0</v>
      </c>
      <c r="F192" s="33">
        <v>0</v>
      </c>
      <c r="G192" s="33">
        <f t="shared" si="19"/>
        <v>0</v>
      </c>
      <c r="I192" s="71"/>
    </row>
    <row r="193" spans="2:8" ht="12.75" customHeight="1" x14ac:dyDescent="0.2">
      <c r="B193" s="52">
        <v>268</v>
      </c>
      <c r="C193" s="78" t="s">
        <v>321</v>
      </c>
      <c r="D193" s="27">
        <f t="shared" ref="D193:F193" si="31">+D194</f>
        <v>4000000</v>
      </c>
      <c r="E193" s="27">
        <f t="shared" si="31"/>
        <v>0</v>
      </c>
      <c r="F193" s="27">
        <f t="shared" si="31"/>
        <v>0</v>
      </c>
      <c r="G193" s="27">
        <f t="shared" si="19"/>
        <v>0</v>
      </c>
    </row>
    <row r="194" spans="2:8" ht="22.5" customHeight="1" x14ac:dyDescent="0.2">
      <c r="B194" s="73" t="s">
        <v>322</v>
      </c>
      <c r="C194" s="88" t="s">
        <v>323</v>
      </c>
      <c r="D194" s="33">
        <v>4000000</v>
      </c>
      <c r="E194" s="33">
        <v>0</v>
      </c>
      <c r="F194" s="33">
        <v>0</v>
      </c>
      <c r="G194" s="33">
        <f t="shared" si="19"/>
        <v>0</v>
      </c>
    </row>
    <row r="195" spans="2:8" ht="22.5" customHeight="1" x14ac:dyDescent="0.2">
      <c r="B195" s="17" t="s">
        <v>324</v>
      </c>
      <c r="C195" s="96" t="s">
        <v>325</v>
      </c>
      <c r="D195" s="97">
        <f>+D196+D206</f>
        <v>6305000</v>
      </c>
      <c r="E195" s="97">
        <f>+E196+E206</f>
        <v>387523.82511199999</v>
      </c>
      <c r="F195" s="97">
        <f>+F196+F206</f>
        <v>387523.81999999995</v>
      </c>
      <c r="G195" s="97">
        <f t="shared" si="19"/>
        <v>775047.64511199994</v>
      </c>
    </row>
    <row r="196" spans="2:8" ht="22.5" customHeight="1" x14ac:dyDescent="0.2">
      <c r="B196" s="21">
        <v>21</v>
      </c>
      <c r="C196" s="98" t="s">
        <v>8</v>
      </c>
      <c r="D196" s="23">
        <f>+D197+D202</f>
        <v>5370000</v>
      </c>
      <c r="E196" s="23">
        <f>+E197+E202</f>
        <v>387523.82511199999</v>
      </c>
      <c r="F196" s="23">
        <f>+F197+F202</f>
        <v>387523.81999999995</v>
      </c>
      <c r="G196" s="23">
        <f t="shared" si="19"/>
        <v>775047.64511199994</v>
      </c>
    </row>
    <row r="197" spans="2:8" ht="22.5" customHeight="1" x14ac:dyDescent="0.2">
      <c r="B197" s="25" t="s">
        <v>326</v>
      </c>
      <c r="C197" s="99" t="s">
        <v>9</v>
      </c>
      <c r="D197" s="27">
        <f>+D198+D200</f>
        <v>4700000</v>
      </c>
      <c r="E197" s="27">
        <f>+E198+E200</f>
        <v>337130.48</v>
      </c>
      <c r="F197" s="27">
        <f>+F198+F200</f>
        <v>337130.48</v>
      </c>
      <c r="G197" s="27">
        <f t="shared" ref="G197:G260" si="32">+E197+F197</f>
        <v>674260.96</v>
      </c>
      <c r="H197" s="83"/>
    </row>
    <row r="198" spans="2:8" ht="22.5" customHeight="1" x14ac:dyDescent="0.2">
      <c r="B198" s="28" t="s">
        <v>327</v>
      </c>
      <c r="C198" s="44" t="s">
        <v>10</v>
      </c>
      <c r="D198" s="30">
        <f>+D199</f>
        <v>4200000</v>
      </c>
      <c r="E198" s="30">
        <f>+E199</f>
        <v>337130.48</v>
      </c>
      <c r="F198" s="30">
        <f>+F199</f>
        <v>337130.48</v>
      </c>
      <c r="G198" s="30">
        <f t="shared" si="32"/>
        <v>674260.96</v>
      </c>
    </row>
    <row r="199" spans="2:8" ht="22.5" customHeight="1" x14ac:dyDescent="0.2">
      <c r="B199" s="31" t="s">
        <v>11</v>
      </c>
      <c r="C199" s="39" t="s">
        <v>12</v>
      </c>
      <c r="D199" s="33">
        <v>4200000</v>
      </c>
      <c r="E199" s="33">
        <v>337130.48</v>
      </c>
      <c r="F199" s="33">
        <v>337130.48</v>
      </c>
      <c r="G199" s="33">
        <f t="shared" si="32"/>
        <v>674260.96</v>
      </c>
    </row>
    <row r="200" spans="2:8" ht="22.5" customHeight="1" x14ac:dyDescent="0.2">
      <c r="B200" s="28">
        <v>2114</v>
      </c>
      <c r="C200" s="44" t="s">
        <v>20</v>
      </c>
      <c r="D200" s="30">
        <f>+D201</f>
        <v>500000</v>
      </c>
      <c r="E200" s="30">
        <f>+E201</f>
        <v>0</v>
      </c>
      <c r="F200" s="30">
        <f>+F201</f>
        <v>0</v>
      </c>
      <c r="G200" s="30">
        <f t="shared" si="32"/>
        <v>0</v>
      </c>
    </row>
    <row r="201" spans="2:8" ht="22.5" customHeight="1" x14ac:dyDescent="0.2">
      <c r="B201" s="31" t="s">
        <v>21</v>
      </c>
      <c r="C201" s="39" t="s">
        <v>22</v>
      </c>
      <c r="D201" s="33">
        <v>500000</v>
      </c>
      <c r="E201" s="33">
        <v>0</v>
      </c>
      <c r="F201" s="33">
        <v>0</v>
      </c>
      <c r="G201" s="33">
        <f t="shared" si="32"/>
        <v>0</v>
      </c>
    </row>
    <row r="202" spans="2:8" ht="22.5" customHeight="1" x14ac:dyDescent="0.2">
      <c r="B202" s="52">
        <v>215</v>
      </c>
      <c r="C202" s="62" t="s">
        <v>57</v>
      </c>
      <c r="D202" s="27">
        <f t="shared" ref="D202:F202" si="33">SUM(D203:D205)</f>
        <v>670000</v>
      </c>
      <c r="E202" s="27">
        <f t="shared" si="33"/>
        <v>50393.345111999995</v>
      </c>
      <c r="F202" s="27">
        <f t="shared" si="33"/>
        <v>50393.34</v>
      </c>
      <c r="G202" s="27">
        <f t="shared" si="32"/>
        <v>100786.68511199999</v>
      </c>
    </row>
    <row r="203" spans="2:8" ht="22.5" customHeight="1" x14ac:dyDescent="0.2">
      <c r="B203" s="50" t="s">
        <v>58</v>
      </c>
      <c r="C203" s="57" t="s">
        <v>59</v>
      </c>
      <c r="D203" s="33">
        <v>300000</v>
      </c>
      <c r="E203" s="33">
        <v>23902.551031999999</v>
      </c>
      <c r="F203" s="33">
        <v>23902.55</v>
      </c>
      <c r="G203" s="33">
        <f t="shared" si="32"/>
        <v>47805.101031999999</v>
      </c>
    </row>
    <row r="204" spans="2:8" ht="22.5" customHeight="1" x14ac:dyDescent="0.2">
      <c r="B204" s="50" t="s">
        <v>60</v>
      </c>
      <c r="C204" s="57" t="s">
        <v>61</v>
      </c>
      <c r="D204" s="33">
        <v>320000</v>
      </c>
      <c r="E204" s="33">
        <v>23936.264079999997</v>
      </c>
      <c r="F204" s="33">
        <v>23936.26</v>
      </c>
      <c r="G204" s="33">
        <f t="shared" si="32"/>
        <v>47872.524079999996</v>
      </c>
    </row>
    <row r="205" spans="2:8" ht="22.5" customHeight="1" x14ac:dyDescent="0.2">
      <c r="B205" s="50" t="s">
        <v>62</v>
      </c>
      <c r="C205" s="57" t="s">
        <v>63</v>
      </c>
      <c r="D205" s="33">
        <v>50000</v>
      </c>
      <c r="E205" s="33">
        <v>2554.5300000000002</v>
      </c>
      <c r="F205" s="33">
        <v>2554.5300000000002</v>
      </c>
      <c r="G205" s="33">
        <f t="shared" si="32"/>
        <v>5109.0600000000004</v>
      </c>
    </row>
    <row r="206" spans="2:8" ht="22.5" customHeight="1" x14ac:dyDescent="0.2">
      <c r="B206" s="68">
        <v>22</v>
      </c>
      <c r="C206" s="69" t="s">
        <v>66</v>
      </c>
      <c r="D206" s="23">
        <f>+D207+D210</f>
        <v>935000</v>
      </c>
      <c r="E206" s="23">
        <f>+E207+E210</f>
        <v>0</v>
      </c>
      <c r="F206" s="23">
        <f>+F207+F210</f>
        <v>0</v>
      </c>
      <c r="G206" s="23">
        <f t="shared" si="32"/>
        <v>0</v>
      </c>
    </row>
    <row r="207" spans="2:8" ht="22.5" customHeight="1" x14ac:dyDescent="0.2">
      <c r="B207" s="52">
        <v>222</v>
      </c>
      <c r="C207" s="72" t="s">
        <v>84</v>
      </c>
      <c r="D207" s="27">
        <f>SUM(D208:D209)</f>
        <v>435000</v>
      </c>
      <c r="E207" s="27">
        <f>SUM(E208:E209)</f>
        <v>0</v>
      </c>
      <c r="F207" s="27">
        <f>SUM(F208:F209)</f>
        <v>0</v>
      </c>
      <c r="G207" s="27">
        <f t="shared" si="32"/>
        <v>0</v>
      </c>
    </row>
    <row r="208" spans="2:8" ht="22.5" customHeight="1" x14ac:dyDescent="0.2">
      <c r="B208" s="73" t="s">
        <v>85</v>
      </c>
      <c r="C208" s="57" t="s">
        <v>86</v>
      </c>
      <c r="D208" s="33">
        <v>217500</v>
      </c>
      <c r="E208" s="33">
        <v>0</v>
      </c>
      <c r="F208" s="33">
        <v>0</v>
      </c>
      <c r="G208" s="33">
        <f t="shared" si="32"/>
        <v>0</v>
      </c>
    </row>
    <row r="209" spans="2:8" ht="22.5" customHeight="1" x14ac:dyDescent="0.2">
      <c r="B209" s="73" t="s">
        <v>87</v>
      </c>
      <c r="C209" s="57" t="s">
        <v>88</v>
      </c>
      <c r="D209" s="33">
        <v>217500</v>
      </c>
      <c r="E209" s="33">
        <v>0</v>
      </c>
      <c r="F209" s="33">
        <v>0</v>
      </c>
      <c r="G209" s="33">
        <f t="shared" si="32"/>
        <v>0</v>
      </c>
    </row>
    <row r="210" spans="2:8" ht="22.5" customHeight="1" x14ac:dyDescent="0.2">
      <c r="B210" s="52">
        <v>228</v>
      </c>
      <c r="C210" s="72" t="s">
        <v>328</v>
      </c>
      <c r="D210" s="27">
        <f>+D211+D212</f>
        <v>500000</v>
      </c>
      <c r="E210" s="27">
        <f>+E211+E212</f>
        <v>0</v>
      </c>
      <c r="F210" s="27">
        <f>+F211+F212</f>
        <v>0</v>
      </c>
      <c r="G210" s="27">
        <f t="shared" si="32"/>
        <v>0</v>
      </c>
    </row>
    <row r="211" spans="2:8" ht="22.5" customHeight="1" x14ac:dyDescent="0.2">
      <c r="B211" s="50" t="s">
        <v>161</v>
      </c>
      <c r="C211" s="100" t="s">
        <v>160</v>
      </c>
      <c r="D211" s="33">
        <v>300000</v>
      </c>
      <c r="E211" s="33">
        <v>0</v>
      </c>
      <c r="F211" s="33">
        <v>0</v>
      </c>
      <c r="G211" s="33">
        <f t="shared" si="32"/>
        <v>0</v>
      </c>
    </row>
    <row r="212" spans="2:8" ht="22.5" customHeight="1" x14ac:dyDescent="0.2">
      <c r="B212" s="50" t="s">
        <v>164</v>
      </c>
      <c r="C212" s="67" t="s">
        <v>329</v>
      </c>
      <c r="D212" s="74">
        <v>200000</v>
      </c>
      <c r="E212" s="74">
        <v>0</v>
      </c>
      <c r="F212" s="33">
        <v>0</v>
      </c>
      <c r="G212" s="74">
        <f t="shared" si="32"/>
        <v>0</v>
      </c>
    </row>
    <row r="213" spans="2:8" ht="22.5" customHeight="1" x14ac:dyDescent="0.2">
      <c r="B213" s="68">
        <v>27</v>
      </c>
      <c r="C213" s="92" t="s">
        <v>330</v>
      </c>
      <c r="D213" s="23">
        <f>+D214+D215+D216</f>
        <v>241517712</v>
      </c>
      <c r="E213" s="23">
        <f>+E214+E215+E216</f>
        <v>247950.40279999998</v>
      </c>
      <c r="F213" s="23">
        <f>+F214+F215+F216</f>
        <v>12063542.8828</v>
      </c>
      <c r="G213" s="23">
        <f t="shared" si="32"/>
        <v>12311493.285599999</v>
      </c>
    </row>
    <row r="214" spans="2:8" ht="22.5" customHeight="1" x14ac:dyDescent="0.2">
      <c r="B214" s="73" t="s">
        <v>331</v>
      </c>
      <c r="C214" s="88" t="s">
        <v>332</v>
      </c>
      <c r="D214" s="33">
        <v>101061457</v>
      </c>
      <c r="E214" s="33">
        <v>0</v>
      </c>
      <c r="F214" s="33">
        <v>11703542.879999999</v>
      </c>
      <c r="G214" s="33">
        <f t="shared" si="32"/>
        <v>11703542.879999999</v>
      </c>
    </row>
    <row r="215" spans="2:8" ht="22.5" customHeight="1" x14ac:dyDescent="0.2">
      <c r="B215" s="50" t="s">
        <v>333</v>
      </c>
      <c r="C215" s="70" t="s">
        <v>334</v>
      </c>
      <c r="D215" s="33">
        <v>5206513</v>
      </c>
      <c r="E215" s="33">
        <v>60000.002800000002</v>
      </c>
      <c r="F215" s="33">
        <v>360000.00280000002</v>
      </c>
      <c r="G215" s="33">
        <f t="shared" si="32"/>
        <v>420000.00560000003</v>
      </c>
    </row>
    <row r="216" spans="2:8" ht="22.5" customHeight="1" x14ac:dyDescent="0.2">
      <c r="B216" s="50" t="s">
        <v>298</v>
      </c>
      <c r="C216" s="16" t="s">
        <v>335</v>
      </c>
      <c r="D216" s="138">
        <v>135249742</v>
      </c>
      <c r="E216" s="138">
        <v>187950.4</v>
      </c>
      <c r="F216" s="33">
        <v>0</v>
      </c>
      <c r="G216" s="138">
        <f t="shared" si="32"/>
        <v>187950.4</v>
      </c>
      <c r="H216" s="101"/>
    </row>
    <row r="217" spans="2:8" ht="22.5" customHeight="1" x14ac:dyDescent="0.2">
      <c r="B217" s="102"/>
      <c r="C217" s="103" t="s">
        <v>336</v>
      </c>
      <c r="D217" s="104">
        <f>+D7+D45+D111+D173+D178+D195+D213</f>
        <v>912192254</v>
      </c>
      <c r="E217" s="104">
        <f>+E7+E45+E111+E173+E178+E195+E213</f>
        <v>42018822.826020002</v>
      </c>
      <c r="F217" s="104">
        <f>+F7+F45+F111+F173+F178+F195+F213</f>
        <v>59831507.527599998</v>
      </c>
      <c r="G217" s="104">
        <f t="shared" si="32"/>
        <v>101850330.35361999</v>
      </c>
      <c r="H217" s="101"/>
    </row>
    <row r="218" spans="2:8" ht="12.75" customHeight="1" x14ac:dyDescent="0.2">
      <c r="B218" s="105"/>
      <c r="C218" s="106"/>
      <c r="D218" s="97"/>
      <c r="E218" s="97"/>
      <c r="F218" s="97"/>
      <c r="G218" s="97">
        <f t="shared" si="32"/>
        <v>0</v>
      </c>
    </row>
    <row r="219" spans="2:8" ht="38.25" customHeight="1" x14ac:dyDescent="0.2">
      <c r="B219" s="17" t="s">
        <v>337</v>
      </c>
      <c r="C219" s="96" t="s">
        <v>338</v>
      </c>
      <c r="D219" s="19">
        <f t="shared" ref="D219:F219" si="34">+D220</f>
        <v>21120000</v>
      </c>
      <c r="E219" s="19">
        <f t="shared" si="34"/>
        <v>1182134.06305875</v>
      </c>
      <c r="F219" s="19">
        <f t="shared" si="34"/>
        <v>1182134.07</v>
      </c>
      <c r="G219" s="19">
        <f t="shared" si="32"/>
        <v>2364268.1330587501</v>
      </c>
      <c r="H219" s="83"/>
    </row>
    <row r="220" spans="2:8" ht="25.5" customHeight="1" x14ac:dyDescent="0.2">
      <c r="B220" s="107" t="s">
        <v>6</v>
      </c>
      <c r="C220" s="108" t="s">
        <v>339</v>
      </c>
      <c r="D220" s="27">
        <f>+D221+D231</f>
        <v>21120000</v>
      </c>
      <c r="E220" s="27">
        <f>+E221+E231</f>
        <v>1182134.06305875</v>
      </c>
      <c r="F220" s="27">
        <f>+F221+F231</f>
        <v>1182134.07</v>
      </c>
      <c r="G220" s="27">
        <f t="shared" si="32"/>
        <v>2364268.1330587501</v>
      </c>
    </row>
    <row r="221" spans="2:8" ht="21" customHeight="1" x14ac:dyDescent="0.2">
      <c r="B221" s="21">
        <v>21</v>
      </c>
      <c r="C221" s="98" t="s">
        <v>8</v>
      </c>
      <c r="D221" s="23">
        <f t="shared" ref="D221:E221" si="35">+D222+D227</f>
        <v>20120000</v>
      </c>
      <c r="E221" s="23">
        <f t="shared" si="35"/>
        <v>1182134.06305875</v>
      </c>
      <c r="F221" s="23">
        <f t="shared" ref="F221" si="36">+F222+F227</f>
        <v>1182134.07</v>
      </c>
      <c r="G221" s="23">
        <f t="shared" si="32"/>
        <v>2364268.1330587501</v>
      </c>
    </row>
    <row r="222" spans="2:8" ht="12.75" customHeight="1" x14ac:dyDescent="0.2">
      <c r="B222" s="25" t="s">
        <v>326</v>
      </c>
      <c r="C222" s="99" t="s">
        <v>9</v>
      </c>
      <c r="D222" s="27">
        <f>+D223+D225</f>
        <v>17500000</v>
      </c>
      <c r="E222" s="27">
        <f>+E223+E225</f>
        <v>1029567.1475000001</v>
      </c>
      <c r="F222" s="27">
        <f>+F223+F225</f>
        <v>1029567.15</v>
      </c>
      <c r="G222" s="27">
        <f t="shared" si="32"/>
        <v>2059134.2975000001</v>
      </c>
    </row>
    <row r="223" spans="2:8" ht="12.75" customHeight="1" x14ac:dyDescent="0.2">
      <c r="B223" s="28" t="s">
        <v>327</v>
      </c>
      <c r="C223" s="44" t="s">
        <v>10</v>
      </c>
      <c r="D223" s="30">
        <f>+D224</f>
        <v>16200000</v>
      </c>
      <c r="E223" s="30">
        <f>+E224</f>
        <v>1029567.1475000001</v>
      </c>
      <c r="F223" s="30">
        <f>+F224</f>
        <v>1029567.15</v>
      </c>
      <c r="G223" s="30">
        <f t="shared" si="32"/>
        <v>2059134.2975000001</v>
      </c>
    </row>
    <row r="224" spans="2:8" ht="12.75" customHeight="1" x14ac:dyDescent="0.2">
      <c r="B224" s="31" t="s">
        <v>11</v>
      </c>
      <c r="C224" s="39" t="s">
        <v>12</v>
      </c>
      <c r="D224" s="33">
        <v>16200000</v>
      </c>
      <c r="E224" s="33">
        <v>1029567.1475000001</v>
      </c>
      <c r="F224" s="33">
        <v>1029567.15</v>
      </c>
      <c r="G224" s="33">
        <f t="shared" si="32"/>
        <v>2059134.2975000001</v>
      </c>
    </row>
    <row r="225" spans="2:9" ht="12.75" customHeight="1" x14ac:dyDescent="0.2">
      <c r="B225" s="28">
        <v>2114</v>
      </c>
      <c r="C225" s="44" t="s">
        <v>20</v>
      </c>
      <c r="D225" s="30">
        <f>+D226</f>
        <v>1300000</v>
      </c>
      <c r="E225" s="30">
        <f>+E226</f>
        <v>0</v>
      </c>
      <c r="F225" s="30">
        <f>+F226</f>
        <v>0</v>
      </c>
      <c r="G225" s="30">
        <f t="shared" si="32"/>
        <v>0</v>
      </c>
    </row>
    <row r="226" spans="2:9" ht="16.5" customHeight="1" x14ac:dyDescent="0.2">
      <c r="B226" s="31" t="s">
        <v>21</v>
      </c>
      <c r="C226" s="39" t="s">
        <v>22</v>
      </c>
      <c r="D226" s="33">
        <v>1300000</v>
      </c>
      <c r="E226" s="33">
        <v>0</v>
      </c>
      <c r="F226" s="33">
        <v>0</v>
      </c>
      <c r="G226" s="33">
        <f t="shared" si="32"/>
        <v>0</v>
      </c>
    </row>
    <row r="227" spans="2:9" ht="12.75" customHeight="1" x14ac:dyDescent="0.2">
      <c r="B227" s="52">
        <v>215</v>
      </c>
      <c r="C227" s="62" t="s">
        <v>57</v>
      </c>
      <c r="D227" s="27">
        <f t="shared" ref="D227:F227" si="37">SUM(D228:D230)</f>
        <v>2620000</v>
      </c>
      <c r="E227" s="27">
        <f t="shared" si="37"/>
        <v>152566.91555874998</v>
      </c>
      <c r="F227" s="27">
        <f t="shared" si="37"/>
        <v>152566.92000000001</v>
      </c>
      <c r="G227" s="27">
        <f t="shared" si="32"/>
        <v>305133.83555874997</v>
      </c>
    </row>
    <row r="228" spans="2:9" ht="12.75" customHeight="1" x14ac:dyDescent="0.2">
      <c r="B228" s="50" t="s">
        <v>58</v>
      </c>
      <c r="C228" s="57" t="s">
        <v>59</v>
      </c>
      <c r="D228" s="33">
        <v>1200000</v>
      </c>
      <c r="E228" s="33">
        <v>72760.002102750004</v>
      </c>
      <c r="F228" s="33">
        <v>72760</v>
      </c>
      <c r="G228" s="33">
        <f t="shared" si="32"/>
        <v>145520.00210275</v>
      </c>
      <c r="H228" s="20"/>
      <c r="I228" s="20"/>
    </row>
    <row r="229" spans="2:9" ht="12.75" customHeight="1" x14ac:dyDescent="0.2">
      <c r="B229" s="50" t="s">
        <v>60</v>
      </c>
      <c r="C229" s="57" t="s">
        <v>61</v>
      </c>
      <c r="D229" s="33">
        <v>1300000</v>
      </c>
      <c r="E229" s="33">
        <v>73099.267472499982</v>
      </c>
      <c r="F229" s="33">
        <v>73099.27</v>
      </c>
      <c r="G229" s="33">
        <f t="shared" si="32"/>
        <v>146198.5374725</v>
      </c>
    </row>
    <row r="230" spans="2:9" ht="12.75" customHeight="1" x14ac:dyDescent="0.2">
      <c r="B230" s="50" t="s">
        <v>62</v>
      </c>
      <c r="C230" s="57" t="s">
        <v>63</v>
      </c>
      <c r="D230" s="33">
        <v>120000</v>
      </c>
      <c r="E230" s="33">
        <v>6707.6459835000005</v>
      </c>
      <c r="F230" s="33">
        <v>6707.65</v>
      </c>
      <c r="G230" s="33">
        <f t="shared" si="32"/>
        <v>13415.2959835</v>
      </c>
    </row>
    <row r="231" spans="2:9" ht="12.75" customHeight="1" x14ac:dyDescent="0.2">
      <c r="B231" s="68">
        <v>22</v>
      </c>
      <c r="C231" s="69" t="s">
        <v>66</v>
      </c>
      <c r="D231" s="23">
        <f t="shared" ref="D231:F231" si="38">+D232</f>
        <v>1000000</v>
      </c>
      <c r="E231" s="23">
        <f t="shared" si="38"/>
        <v>0</v>
      </c>
      <c r="F231" s="23">
        <f t="shared" si="38"/>
        <v>0</v>
      </c>
      <c r="G231" s="23">
        <f t="shared" si="32"/>
        <v>0</v>
      </c>
    </row>
    <row r="232" spans="2:9" ht="13.5" customHeight="1" x14ac:dyDescent="0.2">
      <c r="B232" s="52">
        <v>225</v>
      </c>
      <c r="C232" s="72" t="s">
        <v>101</v>
      </c>
      <c r="D232" s="27">
        <f t="shared" ref="D232:F232" si="39">SUM(D233:D233)</f>
        <v>1000000</v>
      </c>
      <c r="E232" s="27">
        <f t="shared" si="39"/>
        <v>0</v>
      </c>
      <c r="F232" s="27">
        <f t="shared" si="39"/>
        <v>0</v>
      </c>
      <c r="G232" s="27">
        <f t="shared" si="32"/>
        <v>0</v>
      </c>
    </row>
    <row r="233" spans="2:9" ht="16.5" customHeight="1" x14ac:dyDescent="0.2">
      <c r="B233" s="50" t="s">
        <v>116</v>
      </c>
      <c r="C233" s="76" t="s">
        <v>117</v>
      </c>
      <c r="D233" s="33">
        <v>1000000</v>
      </c>
      <c r="E233" s="33">
        <v>0</v>
      </c>
      <c r="F233" s="33">
        <v>0</v>
      </c>
      <c r="G233" s="33">
        <f t="shared" si="32"/>
        <v>0</v>
      </c>
    </row>
    <row r="234" spans="2:9" ht="15" customHeight="1" x14ac:dyDescent="0.2">
      <c r="B234" s="109"/>
      <c r="C234" s="110"/>
      <c r="D234" s="111"/>
      <c r="E234" s="111"/>
      <c r="F234" s="111"/>
      <c r="G234" s="111">
        <f t="shared" si="32"/>
        <v>0</v>
      </c>
    </row>
    <row r="235" spans="2:9" ht="25.5" customHeight="1" x14ac:dyDescent="0.2">
      <c r="B235" s="102"/>
      <c r="C235" s="112" t="s">
        <v>340</v>
      </c>
      <c r="D235" s="104">
        <f t="shared" ref="D235:F235" si="40">+D219</f>
        <v>21120000</v>
      </c>
      <c r="E235" s="104">
        <f t="shared" si="40"/>
        <v>1182134.06305875</v>
      </c>
      <c r="F235" s="104">
        <f t="shared" si="40"/>
        <v>1182134.07</v>
      </c>
      <c r="G235" s="104">
        <f t="shared" si="32"/>
        <v>2364268.1330587501</v>
      </c>
    </row>
    <row r="236" spans="2:9" ht="12.75" customHeight="1" x14ac:dyDescent="0.2">
      <c r="B236" s="105"/>
      <c r="C236" s="106"/>
      <c r="D236" s="97"/>
      <c r="E236" s="97"/>
      <c r="F236" s="97"/>
      <c r="G236" s="97">
        <f t="shared" si="32"/>
        <v>0</v>
      </c>
    </row>
    <row r="237" spans="2:9" ht="25.5" customHeight="1" x14ac:dyDescent="0.2">
      <c r="B237" s="17" t="s">
        <v>341</v>
      </c>
      <c r="C237" s="96" t="s">
        <v>342</v>
      </c>
      <c r="D237" s="19">
        <f>+D238</f>
        <v>106585000</v>
      </c>
      <c r="E237" s="19">
        <f>+E238</f>
        <v>7709189.8364322493</v>
      </c>
      <c r="F237" s="19">
        <f>+F238</f>
        <v>7746917.6799999997</v>
      </c>
      <c r="G237" s="19">
        <f t="shared" si="32"/>
        <v>15456107.516432248</v>
      </c>
    </row>
    <row r="238" spans="2:9" ht="28.5" customHeight="1" x14ac:dyDescent="0.2">
      <c r="B238" s="113" t="s">
        <v>6</v>
      </c>
      <c r="C238" s="114" t="s">
        <v>343</v>
      </c>
      <c r="D238" s="27">
        <f>+D239+D249</f>
        <v>106585000</v>
      </c>
      <c r="E238" s="27">
        <f>+E239+E249</f>
        <v>7709189.8364322493</v>
      </c>
      <c r="F238" s="27">
        <f>+F239+F249</f>
        <v>7746917.6799999997</v>
      </c>
      <c r="G238" s="27">
        <f t="shared" si="32"/>
        <v>15456107.516432248</v>
      </c>
      <c r="I238" s="20"/>
    </row>
    <row r="239" spans="2:9" ht="12.75" customHeight="1" x14ac:dyDescent="0.2">
      <c r="B239" s="21">
        <v>21</v>
      </c>
      <c r="C239" s="98" t="s">
        <v>8</v>
      </c>
      <c r="D239" s="23">
        <f>+D240+D245</f>
        <v>106150000</v>
      </c>
      <c r="E239" s="23">
        <f>+E240+E245</f>
        <v>7709189.8364322493</v>
      </c>
      <c r="F239" s="23">
        <f>+F240+F245</f>
        <v>7746917.6799999997</v>
      </c>
      <c r="G239" s="23">
        <f t="shared" si="32"/>
        <v>15456107.516432248</v>
      </c>
      <c r="I239" s="20"/>
    </row>
    <row r="240" spans="2:9" ht="12.75" customHeight="1" x14ac:dyDescent="0.2">
      <c r="B240" s="25">
        <v>211</v>
      </c>
      <c r="C240" s="99" t="s">
        <v>9</v>
      </c>
      <c r="D240" s="27">
        <f>+D241</f>
        <v>93000000</v>
      </c>
      <c r="E240" s="27">
        <f>+E241</f>
        <v>6697329.2824999997</v>
      </c>
      <c r="F240" s="27">
        <f>+F241</f>
        <v>6728535.5599999996</v>
      </c>
      <c r="G240" s="27">
        <f t="shared" si="32"/>
        <v>13425864.842499999</v>
      </c>
      <c r="I240" s="20"/>
    </row>
    <row r="241" spans="2:9" ht="12.75" customHeight="1" x14ac:dyDescent="0.2">
      <c r="B241" s="28">
        <v>2111</v>
      </c>
      <c r="C241" s="44" t="s">
        <v>10</v>
      </c>
      <c r="D241" s="30">
        <f>+D242+D243</f>
        <v>93000000</v>
      </c>
      <c r="E241" s="30">
        <f>+E242+E243</f>
        <v>6697329.2824999997</v>
      </c>
      <c r="F241" s="30">
        <f>+F242+F243</f>
        <v>6728535.5599999996</v>
      </c>
      <c r="G241" s="30">
        <f t="shared" si="32"/>
        <v>13425864.842499999</v>
      </c>
      <c r="I241" s="71"/>
    </row>
    <row r="242" spans="2:9" ht="12.75" customHeight="1" x14ac:dyDescent="0.2">
      <c r="B242" s="31" t="s">
        <v>11</v>
      </c>
      <c r="C242" s="39" t="s">
        <v>344</v>
      </c>
      <c r="D242" s="33">
        <v>86000000</v>
      </c>
      <c r="E242" s="33">
        <v>6697329.2824999997</v>
      </c>
      <c r="F242" s="33">
        <v>6728535.5599999996</v>
      </c>
      <c r="G242" s="33">
        <f t="shared" si="32"/>
        <v>13425864.842499999</v>
      </c>
    </row>
    <row r="243" spans="2:9" ht="12.75" customHeight="1" x14ac:dyDescent="0.2">
      <c r="B243" s="28">
        <v>2114</v>
      </c>
      <c r="C243" s="44" t="s">
        <v>20</v>
      </c>
      <c r="D243" s="30">
        <f>+D244</f>
        <v>7000000</v>
      </c>
      <c r="E243" s="30">
        <f>+E244</f>
        <v>0</v>
      </c>
      <c r="F243" s="30">
        <f>+F244</f>
        <v>0</v>
      </c>
      <c r="G243" s="30">
        <f t="shared" si="32"/>
        <v>0</v>
      </c>
      <c r="I243" s="20"/>
    </row>
    <row r="244" spans="2:9" ht="14.25" customHeight="1" x14ac:dyDescent="0.2">
      <c r="B244" s="31" t="s">
        <v>21</v>
      </c>
      <c r="C244" s="39" t="s">
        <v>20</v>
      </c>
      <c r="D244" s="33">
        <v>7000000</v>
      </c>
      <c r="E244" s="33">
        <v>0</v>
      </c>
      <c r="F244" s="33">
        <v>0</v>
      </c>
      <c r="G244" s="33">
        <f t="shared" si="32"/>
        <v>0</v>
      </c>
    </row>
    <row r="245" spans="2:9" ht="12.75" customHeight="1" x14ac:dyDescent="0.2">
      <c r="B245" s="52">
        <v>2151</v>
      </c>
      <c r="C245" s="78" t="s">
        <v>57</v>
      </c>
      <c r="D245" s="27">
        <f>SUM(D246:D248)</f>
        <v>13150000</v>
      </c>
      <c r="E245" s="27">
        <f>SUM(E246:E248)</f>
        <v>1011860.5539322497</v>
      </c>
      <c r="F245" s="27">
        <f>SUM(F246:F248)</f>
        <v>1018382.1200000001</v>
      </c>
      <c r="G245" s="27">
        <f t="shared" si="32"/>
        <v>2030242.6739322497</v>
      </c>
    </row>
    <row r="246" spans="2:9" ht="12.75" customHeight="1" x14ac:dyDescent="0.2">
      <c r="B246" s="50" t="s">
        <v>58</v>
      </c>
      <c r="C246" s="57" t="s">
        <v>59</v>
      </c>
      <c r="D246" s="33">
        <v>6000000</v>
      </c>
      <c r="E246" s="33">
        <v>473556.48756724963</v>
      </c>
      <c r="F246" s="33">
        <v>476580.55</v>
      </c>
      <c r="G246" s="33">
        <f t="shared" si="32"/>
        <v>950137.03756724962</v>
      </c>
    </row>
    <row r="247" spans="2:9" ht="12.75" customHeight="1" x14ac:dyDescent="0.2">
      <c r="B247" s="50" t="s">
        <v>60</v>
      </c>
      <c r="C247" s="57" t="s">
        <v>61</v>
      </c>
      <c r="D247" s="33">
        <v>6300000</v>
      </c>
      <c r="E247" s="33">
        <v>474697.69317750016</v>
      </c>
      <c r="F247" s="33">
        <v>477726.02</v>
      </c>
      <c r="G247" s="33">
        <f t="shared" si="32"/>
        <v>952423.71317750018</v>
      </c>
    </row>
    <row r="248" spans="2:9" ht="12.75" customHeight="1" x14ac:dyDescent="0.2">
      <c r="B248" s="50" t="s">
        <v>62</v>
      </c>
      <c r="C248" s="57" t="s">
        <v>63</v>
      </c>
      <c r="D248" s="33">
        <v>850000</v>
      </c>
      <c r="E248" s="33">
        <v>63606.373187499972</v>
      </c>
      <c r="F248" s="33">
        <v>64075.55</v>
      </c>
      <c r="G248" s="33">
        <f t="shared" si="32"/>
        <v>127681.92318749998</v>
      </c>
    </row>
    <row r="249" spans="2:9" ht="12.75" customHeight="1" x14ac:dyDescent="0.2">
      <c r="B249" s="68">
        <v>22</v>
      </c>
      <c r="C249" s="69" t="s">
        <v>66</v>
      </c>
      <c r="D249" s="23">
        <f>+D250</f>
        <v>435000</v>
      </c>
      <c r="E249" s="23">
        <f>+E250</f>
        <v>0</v>
      </c>
      <c r="F249" s="23">
        <f>+F250</f>
        <v>0</v>
      </c>
      <c r="G249" s="23">
        <f t="shared" si="32"/>
        <v>0</v>
      </c>
    </row>
    <row r="250" spans="2:9" ht="12.75" customHeight="1" x14ac:dyDescent="0.2">
      <c r="B250" s="52">
        <v>222</v>
      </c>
      <c r="C250" s="72" t="s">
        <v>84</v>
      </c>
      <c r="D250" s="27">
        <f>SUM(D251:D252)</f>
        <v>435000</v>
      </c>
      <c r="E250" s="27">
        <f>SUM(E251:E252)</f>
        <v>0</v>
      </c>
      <c r="F250" s="27">
        <f>SUM(F251:F252)</f>
        <v>0</v>
      </c>
      <c r="G250" s="27">
        <f t="shared" si="32"/>
        <v>0</v>
      </c>
    </row>
    <row r="251" spans="2:9" ht="12.75" customHeight="1" x14ac:dyDescent="0.2">
      <c r="B251" s="73" t="s">
        <v>85</v>
      </c>
      <c r="C251" s="57" t="s">
        <v>86</v>
      </c>
      <c r="D251" s="33">
        <v>217500</v>
      </c>
      <c r="E251" s="33">
        <v>0</v>
      </c>
      <c r="F251" s="33">
        <v>0</v>
      </c>
      <c r="G251" s="33">
        <f t="shared" si="32"/>
        <v>0</v>
      </c>
    </row>
    <row r="252" spans="2:9" ht="12.75" customHeight="1" x14ac:dyDescent="0.2">
      <c r="B252" s="73" t="s">
        <v>87</v>
      </c>
      <c r="C252" s="57" t="s">
        <v>88</v>
      </c>
      <c r="D252" s="33">
        <v>217500</v>
      </c>
      <c r="E252" s="33">
        <v>0</v>
      </c>
      <c r="F252" s="33">
        <v>0</v>
      </c>
      <c r="G252" s="33">
        <f t="shared" si="32"/>
        <v>0</v>
      </c>
    </row>
    <row r="253" spans="2:9" ht="12.75" customHeight="1" x14ac:dyDescent="0.2">
      <c r="B253" s="115"/>
      <c r="C253" s="110"/>
      <c r="D253" s="111"/>
      <c r="E253" s="111"/>
      <c r="F253" s="111"/>
      <c r="G253" s="111">
        <f t="shared" si="32"/>
        <v>0</v>
      </c>
    </row>
    <row r="254" spans="2:9" ht="25.5" customHeight="1" x14ac:dyDescent="0.2">
      <c r="B254" s="115"/>
      <c r="C254" s="116" t="s">
        <v>345</v>
      </c>
      <c r="D254" s="111">
        <f>+D239+D249</f>
        <v>106585000</v>
      </c>
      <c r="E254" s="111">
        <f>+E239+E249</f>
        <v>7709189.8364322493</v>
      </c>
      <c r="F254" s="111">
        <f>+F239+F249</f>
        <v>7746917.6799999997</v>
      </c>
      <c r="G254" s="111">
        <f t="shared" si="32"/>
        <v>15456107.516432248</v>
      </c>
    </row>
    <row r="255" spans="2:9" ht="12.75" customHeight="1" x14ac:dyDescent="0.2">
      <c r="B255" s="105"/>
      <c r="C255" s="106"/>
      <c r="D255" s="97"/>
      <c r="E255" s="97"/>
      <c r="F255" s="97"/>
      <c r="G255" s="97">
        <f t="shared" si="32"/>
        <v>0</v>
      </c>
    </row>
    <row r="256" spans="2:9" ht="41.25" customHeight="1" x14ac:dyDescent="0.2">
      <c r="B256" s="117" t="s">
        <v>346</v>
      </c>
      <c r="C256" s="118" t="s">
        <v>347</v>
      </c>
      <c r="D256" s="97">
        <f>+D257</f>
        <v>5870000</v>
      </c>
      <c r="E256" s="97">
        <f>+E257</f>
        <v>449610.67921315</v>
      </c>
      <c r="F256" s="97">
        <f>+F257</f>
        <v>449610.68</v>
      </c>
      <c r="G256" s="97">
        <f t="shared" si="32"/>
        <v>899221.35921314999</v>
      </c>
    </row>
    <row r="257" spans="2:11" ht="25.5" customHeight="1" x14ac:dyDescent="0.2">
      <c r="B257" s="119" t="s">
        <v>6</v>
      </c>
      <c r="C257" s="120" t="s">
        <v>348</v>
      </c>
      <c r="D257" s="121">
        <f>+D258+D268</f>
        <v>5870000</v>
      </c>
      <c r="E257" s="121">
        <f>+E258+E268</f>
        <v>449610.67921315</v>
      </c>
      <c r="F257" s="121">
        <f>+F258+F268</f>
        <v>449610.68</v>
      </c>
      <c r="G257" s="121">
        <f t="shared" si="32"/>
        <v>899221.35921314999</v>
      </c>
    </row>
    <row r="258" spans="2:11" ht="12.75" customHeight="1" x14ac:dyDescent="0.2">
      <c r="B258" s="21">
        <v>21</v>
      </c>
      <c r="C258" s="22" t="s">
        <v>8</v>
      </c>
      <c r="D258" s="23">
        <f>+D259+D264</f>
        <v>5370000</v>
      </c>
      <c r="E258" s="23">
        <f>+E259+E264</f>
        <v>449610.67921315</v>
      </c>
      <c r="F258" s="23">
        <f>+F259+F264</f>
        <v>449610.68</v>
      </c>
      <c r="G258" s="23">
        <f t="shared" si="32"/>
        <v>899221.35921314999</v>
      </c>
    </row>
    <row r="259" spans="2:11" ht="12.75" customHeight="1" x14ac:dyDescent="0.2">
      <c r="B259" s="25">
        <v>211</v>
      </c>
      <c r="C259" s="99" t="s">
        <v>9</v>
      </c>
      <c r="D259" s="27">
        <f t="shared" ref="D259:F259" si="41">+D260</f>
        <v>4700000</v>
      </c>
      <c r="E259" s="27">
        <f t="shared" si="41"/>
        <v>391091.1385</v>
      </c>
      <c r="F259" s="27">
        <f t="shared" si="41"/>
        <v>391091.14</v>
      </c>
      <c r="G259" s="27">
        <f t="shared" si="32"/>
        <v>782182.27850000001</v>
      </c>
    </row>
    <row r="260" spans="2:11" ht="12.75" customHeight="1" x14ac:dyDescent="0.2">
      <c r="B260" s="28">
        <v>2111</v>
      </c>
      <c r="C260" s="44" t="s">
        <v>10</v>
      </c>
      <c r="D260" s="30">
        <f t="shared" ref="D260:E260" si="42">+D261+D263</f>
        <v>4700000</v>
      </c>
      <c r="E260" s="30">
        <f t="shared" si="42"/>
        <v>391091.1385</v>
      </c>
      <c r="F260" s="30">
        <f t="shared" ref="F260" si="43">+F261+F263</f>
        <v>391091.14</v>
      </c>
      <c r="G260" s="30">
        <f t="shared" si="32"/>
        <v>782182.27850000001</v>
      </c>
    </row>
    <row r="261" spans="2:11" ht="12.75" customHeight="1" x14ac:dyDescent="0.2">
      <c r="B261" s="31" t="s">
        <v>11</v>
      </c>
      <c r="C261" s="39" t="s">
        <v>12</v>
      </c>
      <c r="D261" s="33">
        <v>4200000</v>
      </c>
      <c r="E261" s="33">
        <v>391091.1385</v>
      </c>
      <c r="F261" s="33">
        <v>391091.14</v>
      </c>
      <c r="G261" s="33">
        <f t="shared" ref="G261:G286" si="44">+E261+F261</f>
        <v>782182.27850000001</v>
      </c>
    </row>
    <row r="262" spans="2:11" ht="12.75" customHeight="1" x14ac:dyDescent="0.2">
      <c r="B262" s="28">
        <v>2114</v>
      </c>
      <c r="C262" s="44" t="s">
        <v>20</v>
      </c>
      <c r="D262" s="30">
        <f>+D263</f>
        <v>500000</v>
      </c>
      <c r="E262" s="30">
        <f>+E263</f>
        <v>0</v>
      </c>
      <c r="F262" s="30">
        <f>+F263</f>
        <v>0</v>
      </c>
      <c r="G262" s="30">
        <f t="shared" si="44"/>
        <v>0</v>
      </c>
    </row>
    <row r="263" spans="2:11" ht="12.75" customHeight="1" x14ac:dyDescent="0.2">
      <c r="B263" s="31" t="s">
        <v>21</v>
      </c>
      <c r="C263" s="39" t="s">
        <v>349</v>
      </c>
      <c r="D263" s="33">
        <v>500000</v>
      </c>
      <c r="E263" s="33">
        <v>0</v>
      </c>
      <c r="F263" s="33">
        <v>0</v>
      </c>
      <c r="G263" s="33">
        <f t="shared" si="44"/>
        <v>0</v>
      </c>
    </row>
    <row r="264" spans="2:11" ht="12.75" customHeight="1" x14ac:dyDescent="0.2">
      <c r="B264" s="52">
        <v>215</v>
      </c>
      <c r="C264" s="78" t="s">
        <v>57</v>
      </c>
      <c r="D264" s="27">
        <f t="shared" ref="D264:F264" si="45">+D265+D266+D267</f>
        <v>670000</v>
      </c>
      <c r="E264" s="27">
        <f t="shared" si="45"/>
        <v>58519.540713150003</v>
      </c>
      <c r="F264" s="27">
        <f t="shared" si="45"/>
        <v>58519.54</v>
      </c>
      <c r="G264" s="27">
        <f t="shared" si="44"/>
        <v>117039.08071315</v>
      </c>
    </row>
    <row r="265" spans="2:11" ht="12.75" customHeight="1" x14ac:dyDescent="0.2">
      <c r="B265" s="50" t="s">
        <v>58</v>
      </c>
      <c r="C265" s="57" t="s">
        <v>59</v>
      </c>
      <c r="D265" s="33">
        <v>300000</v>
      </c>
      <c r="E265" s="33">
        <v>27728.361719650002</v>
      </c>
      <c r="F265" s="33">
        <v>27728.36</v>
      </c>
      <c r="G265" s="33">
        <f t="shared" si="44"/>
        <v>55456.721719649999</v>
      </c>
      <c r="K265" s="20"/>
    </row>
    <row r="266" spans="2:11" ht="12.75" customHeight="1" x14ac:dyDescent="0.2">
      <c r="B266" s="50" t="s">
        <v>60</v>
      </c>
      <c r="C266" s="57" t="s">
        <v>61</v>
      </c>
      <c r="D266" s="33">
        <v>320000</v>
      </c>
      <c r="E266" s="33">
        <v>27767.4708335</v>
      </c>
      <c r="F266" s="33">
        <v>27767.47</v>
      </c>
      <c r="G266" s="33">
        <f t="shared" si="44"/>
        <v>55534.940833500004</v>
      </c>
      <c r="K266" s="20"/>
    </row>
    <row r="267" spans="2:11" ht="12.75" customHeight="1" x14ac:dyDescent="0.2">
      <c r="B267" s="50" t="s">
        <v>62</v>
      </c>
      <c r="C267" s="57" t="s">
        <v>63</v>
      </c>
      <c r="D267" s="33">
        <v>50000</v>
      </c>
      <c r="E267" s="33">
        <v>3023.7081600000001</v>
      </c>
      <c r="F267" s="33">
        <v>3023.71</v>
      </c>
      <c r="G267" s="33">
        <f t="shared" si="44"/>
        <v>6047.4181600000002</v>
      </c>
      <c r="K267" s="20"/>
    </row>
    <row r="268" spans="2:11" ht="12.75" customHeight="1" x14ac:dyDescent="0.2">
      <c r="B268" s="68">
        <v>22</v>
      </c>
      <c r="C268" s="122" t="s">
        <v>66</v>
      </c>
      <c r="D268" s="23">
        <f t="shared" ref="D268:F268" si="46">+D269</f>
        <v>500000</v>
      </c>
      <c r="E268" s="23">
        <f t="shared" si="46"/>
        <v>0</v>
      </c>
      <c r="F268" s="23">
        <f t="shared" si="46"/>
        <v>0</v>
      </c>
      <c r="G268" s="23">
        <f t="shared" si="44"/>
        <v>0</v>
      </c>
      <c r="K268" s="20"/>
    </row>
    <row r="269" spans="2:11" ht="12.75" customHeight="1" x14ac:dyDescent="0.2">
      <c r="B269" s="52">
        <v>228</v>
      </c>
      <c r="C269" s="72" t="s">
        <v>328</v>
      </c>
      <c r="D269" s="27">
        <f>SUM(D270:D270)</f>
        <v>500000</v>
      </c>
      <c r="E269" s="27">
        <f>SUM(E270:E270)</f>
        <v>0</v>
      </c>
      <c r="F269" s="27">
        <f>SUM(F270:F270)</f>
        <v>0</v>
      </c>
      <c r="G269" s="27">
        <f t="shared" si="44"/>
        <v>0</v>
      </c>
      <c r="K269" s="20"/>
    </row>
    <row r="270" spans="2:11" ht="12.75" customHeight="1" x14ac:dyDescent="0.2">
      <c r="B270" s="50" t="s">
        <v>164</v>
      </c>
      <c r="C270" s="67" t="s">
        <v>329</v>
      </c>
      <c r="D270" s="74">
        <v>500000</v>
      </c>
      <c r="E270" s="74">
        <v>0</v>
      </c>
      <c r="F270" s="33">
        <v>0</v>
      </c>
      <c r="G270" s="74">
        <f t="shared" si="44"/>
        <v>0</v>
      </c>
      <c r="K270" s="20"/>
    </row>
    <row r="271" spans="2:11" ht="17.25" customHeight="1" x14ac:dyDescent="0.2">
      <c r="B271" s="123" t="s">
        <v>346</v>
      </c>
      <c r="C271" s="124" t="s">
        <v>350</v>
      </c>
      <c r="D271" s="111">
        <f>+D258+D268</f>
        <v>5870000</v>
      </c>
      <c r="E271" s="111">
        <f>+E258+E268</f>
        <v>449610.67921315</v>
      </c>
      <c r="F271" s="111">
        <f>+F258+F268</f>
        <v>449610.68</v>
      </c>
      <c r="G271" s="111">
        <f t="shared" si="44"/>
        <v>899221.35921314999</v>
      </c>
    </row>
    <row r="272" spans="2:11" ht="27" customHeight="1" x14ac:dyDescent="0.2">
      <c r="B272" s="117" t="s">
        <v>351</v>
      </c>
      <c r="C272" s="118" t="s">
        <v>352</v>
      </c>
      <c r="D272" s="97">
        <f t="shared" ref="D272:F273" si="47">+D273</f>
        <v>147632127</v>
      </c>
      <c r="E272" s="97">
        <f t="shared" si="47"/>
        <v>11031899.712822448</v>
      </c>
      <c r="F272" s="97">
        <f t="shared" si="47"/>
        <v>11031899.710000001</v>
      </c>
      <c r="G272" s="97">
        <f t="shared" si="44"/>
        <v>22063799.422822449</v>
      </c>
      <c r="H272" s="83"/>
    </row>
    <row r="273" spans="2:9" ht="26.25" customHeight="1" x14ac:dyDescent="0.2">
      <c r="B273" s="119" t="s">
        <v>6</v>
      </c>
      <c r="C273" s="120" t="s">
        <v>348</v>
      </c>
      <c r="D273" s="121">
        <f t="shared" si="47"/>
        <v>147632127</v>
      </c>
      <c r="E273" s="121">
        <f t="shared" si="47"/>
        <v>11031899.712822448</v>
      </c>
      <c r="F273" s="121">
        <f t="shared" si="47"/>
        <v>11031899.710000001</v>
      </c>
      <c r="G273" s="121">
        <f t="shared" si="44"/>
        <v>22063799.422822449</v>
      </c>
    </row>
    <row r="274" spans="2:9" ht="17.25" customHeight="1" x14ac:dyDescent="0.2">
      <c r="B274" s="21">
        <v>21</v>
      </c>
      <c r="C274" s="22" t="s">
        <v>8</v>
      </c>
      <c r="D274" s="23">
        <f>+D275+D280</f>
        <v>147632127</v>
      </c>
      <c r="E274" s="23">
        <f>+E275+E280</f>
        <v>11031899.712822448</v>
      </c>
      <c r="F274" s="23">
        <f>+F275+F280</f>
        <v>11031899.710000001</v>
      </c>
      <c r="G274" s="23">
        <f t="shared" si="44"/>
        <v>22063799.422822449</v>
      </c>
    </row>
    <row r="275" spans="2:9" ht="17.25" customHeight="1" x14ac:dyDescent="0.2">
      <c r="B275" s="25">
        <v>211</v>
      </c>
      <c r="C275" s="99" t="s">
        <v>9</v>
      </c>
      <c r="D275" s="27">
        <f t="shared" ref="D275:F275" si="48">+D276</f>
        <v>132454793</v>
      </c>
      <c r="E275" s="27">
        <f t="shared" si="48"/>
        <v>9839150.8054999989</v>
      </c>
      <c r="F275" s="27">
        <f t="shared" si="48"/>
        <v>9839150.8100000005</v>
      </c>
      <c r="G275" s="27">
        <f t="shared" si="44"/>
        <v>19678301.615499999</v>
      </c>
    </row>
    <row r="276" spans="2:9" ht="17.25" customHeight="1" x14ac:dyDescent="0.2">
      <c r="B276" s="28">
        <v>2111</v>
      </c>
      <c r="C276" s="44" t="s">
        <v>10</v>
      </c>
      <c r="D276" s="30">
        <f t="shared" ref="D276:E276" si="49">+D277+D279</f>
        <v>132454793</v>
      </c>
      <c r="E276" s="30">
        <f t="shared" si="49"/>
        <v>9839150.8054999989</v>
      </c>
      <c r="F276" s="30">
        <f t="shared" ref="F276" si="50">+F277+F279</f>
        <v>9839150.8100000005</v>
      </c>
      <c r="G276" s="30">
        <f t="shared" si="44"/>
        <v>19678301.615499999</v>
      </c>
      <c r="I276" s="83"/>
    </row>
    <row r="277" spans="2:9" ht="17.25" customHeight="1" x14ac:dyDescent="0.2">
      <c r="B277" s="31" t="s">
        <v>11</v>
      </c>
      <c r="C277" s="39" t="s">
        <v>12</v>
      </c>
      <c r="D277" s="33">
        <v>120454793</v>
      </c>
      <c r="E277" s="33">
        <v>9839150.8054999989</v>
      </c>
      <c r="F277" s="33">
        <v>9839150.8100000005</v>
      </c>
      <c r="G277" s="33">
        <f t="shared" si="44"/>
        <v>19678301.615499999</v>
      </c>
    </row>
    <row r="278" spans="2:9" ht="17.25" customHeight="1" x14ac:dyDescent="0.2">
      <c r="B278" s="28">
        <v>2114</v>
      </c>
      <c r="C278" s="44" t="s">
        <v>20</v>
      </c>
      <c r="D278" s="30">
        <f>+D279</f>
        <v>12000000</v>
      </c>
      <c r="E278" s="30">
        <f>+E279</f>
        <v>0</v>
      </c>
      <c r="F278" s="30">
        <f>+F279</f>
        <v>0</v>
      </c>
      <c r="G278" s="30">
        <f t="shared" si="44"/>
        <v>0</v>
      </c>
    </row>
    <row r="279" spans="2:9" ht="17.25" customHeight="1" x14ac:dyDescent="0.2">
      <c r="B279" s="31" t="s">
        <v>21</v>
      </c>
      <c r="C279" s="39" t="s">
        <v>349</v>
      </c>
      <c r="D279" s="33">
        <v>12000000</v>
      </c>
      <c r="E279" s="33">
        <v>0</v>
      </c>
      <c r="F279" s="33">
        <v>0</v>
      </c>
      <c r="G279" s="33">
        <f t="shared" si="44"/>
        <v>0</v>
      </c>
    </row>
    <row r="280" spans="2:9" ht="17.25" customHeight="1" x14ac:dyDescent="0.2">
      <c r="B280" s="52">
        <v>215</v>
      </c>
      <c r="C280" s="78" t="s">
        <v>57</v>
      </c>
      <c r="D280" s="27">
        <f t="shared" ref="D280:F280" si="51">+D281+D282+D283</f>
        <v>15177334</v>
      </c>
      <c r="E280" s="27">
        <f t="shared" si="51"/>
        <v>1192748.9073224501</v>
      </c>
      <c r="F280" s="27">
        <f t="shared" si="51"/>
        <v>1192748.8999999999</v>
      </c>
      <c r="G280" s="27">
        <f t="shared" si="44"/>
        <v>2385497.80732245</v>
      </c>
    </row>
    <row r="281" spans="2:9" ht="11.25" customHeight="1" x14ac:dyDescent="0.2">
      <c r="B281" s="50" t="s">
        <v>58</v>
      </c>
      <c r="C281" s="57" t="s">
        <v>59</v>
      </c>
      <c r="D281" s="33">
        <v>7150388</v>
      </c>
      <c r="E281" s="33">
        <v>561926.30095495004</v>
      </c>
      <c r="F281" s="33">
        <v>561926.30000000005</v>
      </c>
      <c r="G281" s="33">
        <f t="shared" si="44"/>
        <v>1123852.6009549501</v>
      </c>
    </row>
    <row r="282" spans="2:9" ht="11.25" customHeight="1" x14ac:dyDescent="0.2">
      <c r="B282" s="50" t="s">
        <v>60</v>
      </c>
      <c r="C282" s="57" t="s">
        <v>61</v>
      </c>
      <c r="D282" s="33">
        <v>7244423</v>
      </c>
      <c r="E282" s="33">
        <v>569714.71219049999</v>
      </c>
      <c r="F282" s="33">
        <v>569714.71</v>
      </c>
      <c r="G282" s="33">
        <f t="shared" si="44"/>
        <v>1139429.4221905</v>
      </c>
    </row>
    <row r="283" spans="2:9" ht="11.25" customHeight="1" x14ac:dyDescent="0.2">
      <c r="B283" s="50" t="s">
        <v>62</v>
      </c>
      <c r="C283" s="57" t="s">
        <v>63</v>
      </c>
      <c r="D283" s="33">
        <v>782523</v>
      </c>
      <c r="E283" s="33">
        <v>61107.894177000009</v>
      </c>
      <c r="F283" s="33">
        <v>61107.89</v>
      </c>
      <c r="G283" s="33">
        <f t="shared" si="44"/>
        <v>122215.78417700001</v>
      </c>
    </row>
    <row r="284" spans="2:9" ht="17.25" customHeight="1" x14ac:dyDescent="0.2">
      <c r="B284" s="123" t="s">
        <v>351</v>
      </c>
      <c r="C284" s="116" t="s">
        <v>353</v>
      </c>
      <c r="D284" s="111">
        <f>+D275+D280</f>
        <v>147632127</v>
      </c>
      <c r="E284" s="111">
        <f>+E275+E280</f>
        <v>11031899.712822448</v>
      </c>
      <c r="F284" s="111">
        <f>+F275+F280</f>
        <v>11031899.710000001</v>
      </c>
      <c r="G284" s="111">
        <f t="shared" si="44"/>
        <v>22063799.422822449</v>
      </c>
    </row>
    <row r="285" spans="2:9" ht="12.75" customHeight="1" x14ac:dyDescent="0.2">
      <c r="B285" s="125"/>
      <c r="C285" s="126"/>
      <c r="D285" s="127"/>
      <c r="E285" s="127"/>
      <c r="F285" s="127"/>
      <c r="G285" s="127">
        <f t="shared" si="44"/>
        <v>0</v>
      </c>
    </row>
    <row r="286" spans="2:9" ht="12.75" customHeight="1" x14ac:dyDescent="0.2">
      <c r="B286" s="128"/>
      <c r="C286" s="129" t="s">
        <v>354</v>
      </c>
      <c r="D286" s="130">
        <f>+D5+D219+D256+D272+D237</f>
        <v>1193399381</v>
      </c>
      <c r="E286" s="130">
        <f>+E5+E219+E256+E272+E237</f>
        <v>62391657.117546603</v>
      </c>
      <c r="F286" s="130">
        <f>+F5+F219+F256+F272+F237</f>
        <v>80242069.667600006</v>
      </c>
      <c r="G286" s="130">
        <f t="shared" si="44"/>
        <v>142633726.78514659</v>
      </c>
    </row>
    <row r="287" spans="2:9" s="16" customFormat="1" x14ac:dyDescent="0.2">
      <c r="D287" s="131"/>
    </row>
    <row r="288" spans="2:9" s="16" customFormat="1" x14ac:dyDescent="0.2">
      <c r="B288" s="132"/>
      <c r="D288" s="133"/>
    </row>
    <row r="289" spans="1:12" s="16" customFormat="1" x14ac:dyDescent="0.2">
      <c r="B289" s="132"/>
      <c r="D289" s="131"/>
    </row>
    <row r="290" spans="1:12" s="16" customFormat="1" x14ac:dyDescent="0.2">
      <c r="B290" s="132"/>
      <c r="D290" s="131"/>
    </row>
    <row r="291" spans="1:12" s="16" customFormat="1" x14ac:dyDescent="0.2">
      <c r="B291" s="134" t="s">
        <v>355</v>
      </c>
      <c r="D291" s="131"/>
      <c r="E291" s="131"/>
      <c r="F291" s="131"/>
      <c r="G291" s="131"/>
      <c r="H291" s="131"/>
      <c r="I291" s="131"/>
      <c r="J291" s="131"/>
      <c r="K291" s="131"/>
      <c r="L291" s="131"/>
    </row>
    <row r="292" spans="1:12" ht="26.25" customHeight="1" x14ac:dyDescent="0.2">
      <c r="B292" s="135" t="s">
        <v>356</v>
      </c>
      <c r="C292" s="136"/>
      <c r="D292" s="137"/>
      <c r="E292" s="137"/>
      <c r="F292" s="137"/>
      <c r="G292" s="137"/>
      <c r="H292" s="137"/>
      <c r="I292" s="137"/>
      <c r="J292" s="137"/>
      <c r="K292" s="137"/>
      <c r="L292" s="137"/>
    </row>
    <row r="293" spans="1:12" ht="26.25" customHeight="1" x14ac:dyDescent="0.2">
      <c r="B293" s="135" t="s">
        <v>357</v>
      </c>
      <c r="C293" s="136"/>
      <c r="D293" s="137"/>
      <c r="E293" s="137"/>
      <c r="F293" s="137"/>
      <c r="G293" s="137"/>
      <c r="H293" s="137"/>
      <c r="I293" s="137"/>
      <c r="J293" s="137"/>
      <c r="K293" s="131"/>
      <c r="L293" s="131"/>
    </row>
    <row r="294" spans="1:12" x14ac:dyDescent="0.2">
      <c r="B294" s="140" t="s">
        <v>373</v>
      </c>
      <c r="C294" s="136"/>
      <c r="D294" s="137"/>
      <c r="E294" s="137"/>
      <c r="F294" s="137"/>
      <c r="G294" s="137"/>
      <c r="H294" s="137"/>
      <c r="I294" s="137"/>
      <c r="J294" s="137"/>
      <c r="K294" s="131"/>
      <c r="L294" s="131"/>
    </row>
    <row r="295" spans="1:12" x14ac:dyDescent="0.2">
      <c r="B295" s="4" t="s">
        <v>374</v>
      </c>
    </row>
    <row r="301" spans="1:12" x14ac:dyDescent="0.2">
      <c r="B301" s="134" t="s">
        <v>372</v>
      </c>
      <c r="C301" s="148"/>
      <c r="D301" s="147" t="s">
        <v>365</v>
      </c>
      <c r="E301" s="142"/>
      <c r="F301" s="144" t="s">
        <v>367</v>
      </c>
    </row>
    <row r="302" spans="1:12" x14ac:dyDescent="0.2">
      <c r="B302" s="149" t="s">
        <v>371</v>
      </c>
      <c r="C302" s="149"/>
      <c r="D302" s="143" t="s">
        <v>366</v>
      </c>
      <c r="E302" s="143"/>
      <c r="F302" s="145" t="s">
        <v>360</v>
      </c>
    </row>
    <row r="303" spans="1:12" x14ac:dyDescent="0.2">
      <c r="A303" s="141"/>
      <c r="B303" s="148" t="s">
        <v>363</v>
      </c>
      <c r="C303" s="148"/>
      <c r="D303" s="148" t="s">
        <v>370</v>
      </c>
      <c r="E303" s="139"/>
      <c r="F303" s="146" t="s">
        <v>368</v>
      </c>
    </row>
    <row r="304" spans="1:12" x14ac:dyDescent="0.2">
      <c r="B304" s="148" t="s">
        <v>364</v>
      </c>
      <c r="C304" s="149"/>
      <c r="D304" s="148" t="s">
        <v>369</v>
      </c>
    </row>
    <row r="305" spans="2:4" x14ac:dyDescent="0.2">
      <c r="B305" s="149"/>
      <c r="C305" s="149"/>
      <c r="D305" s="149"/>
    </row>
    <row r="306" spans="2:4" x14ac:dyDescent="0.2">
      <c r="B306" s="149"/>
      <c r="C306" s="149"/>
    </row>
  </sheetData>
  <autoFilter ref="B3:G286"/>
  <printOptions horizontalCentered="1"/>
  <pageMargins left="0.31496062992125984" right="0.51181102362204722" top="1.5354330708661419" bottom="0.74803149606299213" header="0" footer="0.31496062992125984"/>
  <pageSetup paperSize="5" scale="61" fitToHeight="8" orientation="portrait" r:id="rId1"/>
  <headerFooter>
    <oddHeader xml:space="preserve">&amp;C
&amp;G
TRIBUNAL SUPERIOR ELECTORAL 
DIRECCION FINANCIERA 
EJECUCION PRESUPUESTARIA AL 28 DE FEBRERO 2025
VALORES EN RD$
</oddHeader>
    <oddFooter>&amp;RPágina &amp;P</oddFooter>
  </headerFooter>
  <rowBreaks count="3" manualBreakCount="3">
    <brk id="57" max="7" man="1"/>
    <brk id="110" max="7" man="1"/>
    <brk id="167" max="7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2025</vt:lpstr>
      <vt:lpstr>'Presupuesto 2025'!Área_de_impresión</vt:lpstr>
      <vt:lpstr>'Presupuesto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Cirilo J. Mercado Paulino</dc:creator>
  <cp:lastModifiedBy>Deysis Esther Matos Ferreras</cp:lastModifiedBy>
  <cp:lastPrinted>2025-03-07T13:00:39Z</cp:lastPrinted>
  <dcterms:created xsi:type="dcterms:W3CDTF">2025-02-06T14:43:46Z</dcterms:created>
  <dcterms:modified xsi:type="dcterms:W3CDTF">2025-03-07T13:37:24Z</dcterms:modified>
</cp:coreProperties>
</file>