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"/>
    </mc:Choice>
  </mc:AlternateContent>
  <bookViews>
    <workbookView xWindow="0" yWindow="0" windowWidth="28800" windowHeight="11700"/>
  </bookViews>
  <sheets>
    <sheet name="Ejecución Transparencia" sheetId="1" r:id="rId1"/>
  </sheets>
  <definedNames>
    <definedName name="_xlnm._FilterDatabase" localSheetId="0" hidden="1">'Ejecución Transparencia'!$B$1:$L$256</definedName>
    <definedName name="_xlnm.Print_Area" localSheetId="0">'Ejecución Transparencia'!$A$1:$L$289</definedName>
    <definedName name="_xlnm.Print_Titles" localSheetId="0">'Ejecución Transparencia'!$1:$1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3" i="1" l="1"/>
  <c r="L252" i="1"/>
  <c r="L251" i="1"/>
  <c r="L249" i="1"/>
  <c r="L247" i="1"/>
  <c r="L240" i="1"/>
  <c r="L238" i="1"/>
  <c r="L235" i="1"/>
  <c r="L232" i="1"/>
  <c r="L231" i="1"/>
  <c r="L230" i="1"/>
  <c r="L228" i="1"/>
  <c r="L226" i="1"/>
  <c r="L217" i="1"/>
  <c r="L216" i="1"/>
  <c r="L213" i="1"/>
  <c r="L212" i="1"/>
  <c r="L211" i="1"/>
  <c r="L209" i="1"/>
  <c r="L207" i="1"/>
  <c r="L198" i="1"/>
  <c r="L195" i="1"/>
  <c r="L194" i="1"/>
  <c r="L193" i="1"/>
  <c r="L191" i="1"/>
  <c r="L189" i="1"/>
  <c r="L180" i="1"/>
  <c r="L179" i="1"/>
  <c r="L177" i="1"/>
  <c r="L175" i="1"/>
  <c r="L174" i="1"/>
  <c r="L172" i="1"/>
  <c r="L171" i="1"/>
  <c r="L169" i="1"/>
  <c r="L168" i="1"/>
  <c r="L166" i="1"/>
  <c r="L165" i="1"/>
  <c r="L164" i="1"/>
  <c r="L163" i="1"/>
  <c r="L160" i="1"/>
  <c r="L159" i="1"/>
  <c r="L158" i="1"/>
  <c r="L155" i="1"/>
  <c r="L154" i="1"/>
  <c r="L153" i="1"/>
  <c r="L152" i="1"/>
  <c r="L151" i="1"/>
  <c r="L150" i="1"/>
  <c r="L149" i="1"/>
  <c r="L148" i="1"/>
  <c r="L146" i="1"/>
  <c r="L145" i="1"/>
  <c r="L143" i="1"/>
  <c r="L142" i="1"/>
  <c r="L141" i="1"/>
  <c r="L138" i="1"/>
  <c r="L136" i="1"/>
  <c r="L135" i="1"/>
  <c r="L133" i="1"/>
  <c r="L132" i="1"/>
  <c r="L130" i="1"/>
  <c r="L129" i="1"/>
  <c r="L128" i="1"/>
  <c r="L126" i="1"/>
  <c r="L125" i="1"/>
  <c r="L124" i="1"/>
  <c r="L121" i="1"/>
  <c r="L120" i="1"/>
  <c r="L119" i="1"/>
  <c r="L118" i="1"/>
  <c r="L116" i="1"/>
  <c r="L114" i="1"/>
  <c r="L113" i="1"/>
  <c r="L112" i="1"/>
  <c r="L111" i="1"/>
  <c r="L110" i="1"/>
  <c r="L108" i="1"/>
  <c r="L107" i="1"/>
  <c r="L106" i="1"/>
  <c r="L105" i="1"/>
  <c r="L103" i="1"/>
  <c r="L102" i="1"/>
  <c r="L101" i="1"/>
  <c r="L99" i="1"/>
  <c r="L96" i="1"/>
  <c r="L95" i="1"/>
  <c r="L93" i="1"/>
  <c r="L90" i="1"/>
  <c r="L88" i="1"/>
  <c r="L87" i="1"/>
  <c r="L86" i="1"/>
  <c r="L85" i="1"/>
  <c r="L84" i="1"/>
  <c r="L82" i="1"/>
  <c r="L81" i="1"/>
  <c r="L80" i="1"/>
  <c r="L79" i="1"/>
  <c r="L77" i="1"/>
  <c r="L76" i="1"/>
  <c r="L75" i="1"/>
  <c r="L74" i="1"/>
  <c r="L73" i="1"/>
  <c r="L71" i="1"/>
  <c r="L70" i="1"/>
  <c r="L68" i="1"/>
  <c r="L67" i="1"/>
  <c r="L66" i="1"/>
  <c r="L65" i="1"/>
  <c r="L64" i="1"/>
  <c r="L63" i="1"/>
  <c r="L62" i="1"/>
  <c r="L61" i="1"/>
  <c r="L59" i="1"/>
  <c r="L58" i="1"/>
  <c r="L57" i="1"/>
  <c r="L55" i="1"/>
  <c r="L54" i="1"/>
  <c r="L52" i="1"/>
  <c r="L51" i="1"/>
  <c r="L49" i="1"/>
  <c r="L48" i="1"/>
  <c r="L47" i="1"/>
  <c r="L46" i="1"/>
  <c r="L45" i="1"/>
  <c r="L44" i="1"/>
  <c r="L43" i="1"/>
  <c r="L42" i="1"/>
  <c r="L39" i="1"/>
  <c r="L38" i="1"/>
  <c r="L37" i="1"/>
  <c r="L36" i="1"/>
  <c r="L34" i="1"/>
  <c r="L33" i="1"/>
  <c r="L32" i="1"/>
  <c r="L30" i="1"/>
  <c r="L28" i="1"/>
  <c r="L26" i="1"/>
  <c r="L23" i="1"/>
  <c r="L22" i="1"/>
  <c r="L21" i="1"/>
  <c r="L18" i="1"/>
  <c r="L16" i="1"/>
  <c r="L14" i="1"/>
  <c r="L12" i="1"/>
  <c r="L10" i="1"/>
  <c r="L9" i="1"/>
  <c r="L7" i="1"/>
  <c r="K250" i="1"/>
  <c r="K248" i="1"/>
  <c r="K246" i="1"/>
  <c r="K245" i="1" s="1"/>
  <c r="K239" i="1"/>
  <c r="K237" i="1"/>
  <c r="K236" i="1" s="1"/>
  <c r="K234" i="1"/>
  <c r="K233" i="1" s="1"/>
  <c r="K229" i="1"/>
  <c r="K227" i="1"/>
  <c r="K225" i="1"/>
  <c r="K224" i="1" s="1"/>
  <c r="K215" i="1"/>
  <c r="K214" i="1" s="1"/>
  <c r="K210" i="1"/>
  <c r="K208" i="1"/>
  <c r="K206" i="1"/>
  <c r="K205" i="1" s="1"/>
  <c r="K197" i="1"/>
  <c r="K196" i="1" s="1"/>
  <c r="K192" i="1"/>
  <c r="K190" i="1"/>
  <c r="K188" i="1"/>
  <c r="K178" i="1"/>
  <c r="K176" i="1"/>
  <c r="K173" i="1"/>
  <c r="K170" i="1"/>
  <c r="K167" i="1"/>
  <c r="K162" i="1"/>
  <c r="K157" i="1"/>
  <c r="K156" i="1" s="1"/>
  <c r="K147" i="1"/>
  <c r="K144" i="1"/>
  <c r="K140" i="1"/>
  <c r="K137" i="1"/>
  <c r="K134" i="1"/>
  <c r="K131" i="1"/>
  <c r="K127" i="1"/>
  <c r="K123" i="1"/>
  <c r="K117" i="1"/>
  <c r="K115" i="1"/>
  <c r="K109" i="1"/>
  <c r="K104" i="1"/>
  <c r="K100" i="1"/>
  <c r="K98" i="1" s="1"/>
  <c r="K94" i="1"/>
  <c r="K92" i="1"/>
  <c r="K89" i="1"/>
  <c r="K83" i="1"/>
  <c r="K72" i="1"/>
  <c r="K69" i="1"/>
  <c r="K60" i="1"/>
  <c r="K56" i="1"/>
  <c r="K53" i="1"/>
  <c r="K50" i="1"/>
  <c r="K41" i="1"/>
  <c r="K35" i="1"/>
  <c r="K31" i="1"/>
  <c r="K29" i="1" s="1"/>
  <c r="K27" i="1"/>
  <c r="K25" i="1"/>
  <c r="K20" i="1"/>
  <c r="K19" i="1" s="1"/>
  <c r="K17" i="1"/>
  <c r="K15" i="1"/>
  <c r="K13" i="1"/>
  <c r="K11" i="1"/>
  <c r="K8" i="1"/>
  <c r="K6" i="1"/>
  <c r="K187" i="1" l="1"/>
  <c r="K186" i="1" s="1"/>
  <c r="K185" i="1" s="1"/>
  <c r="K184" i="1" s="1"/>
  <c r="K200" i="1" s="1"/>
  <c r="K91" i="1"/>
  <c r="K139" i="1"/>
  <c r="K78" i="1"/>
  <c r="K223" i="1"/>
  <c r="K222" i="1" s="1"/>
  <c r="K221" i="1" s="1"/>
  <c r="K204" i="1"/>
  <c r="K219" i="1" s="1"/>
  <c r="K161" i="1"/>
  <c r="K122" i="1"/>
  <c r="K97" i="1" s="1"/>
  <c r="K24" i="1"/>
  <c r="K5" i="1"/>
  <c r="K244" i="1"/>
  <c r="K243" i="1" s="1"/>
  <c r="K242" i="1" s="1"/>
  <c r="K254" i="1"/>
  <c r="L250" i="1"/>
  <c r="J250" i="1"/>
  <c r="I250" i="1"/>
  <c r="H250" i="1"/>
  <c r="G250" i="1"/>
  <c r="F250" i="1"/>
  <c r="E250" i="1"/>
  <c r="D250" i="1"/>
  <c r="L248" i="1"/>
  <c r="J248" i="1"/>
  <c r="I248" i="1"/>
  <c r="H248" i="1"/>
  <c r="G248" i="1"/>
  <c r="F248" i="1"/>
  <c r="E248" i="1"/>
  <c r="D248" i="1"/>
  <c r="J246" i="1"/>
  <c r="J245" i="1" s="1"/>
  <c r="I246" i="1"/>
  <c r="I245" i="1" s="1"/>
  <c r="H246" i="1"/>
  <c r="H245" i="1" s="1"/>
  <c r="G246" i="1"/>
  <c r="G245" i="1" s="1"/>
  <c r="F246" i="1"/>
  <c r="F245" i="1" s="1"/>
  <c r="E246" i="1"/>
  <c r="E245" i="1" s="1"/>
  <c r="D246" i="1"/>
  <c r="D245" i="1" s="1"/>
  <c r="L239" i="1"/>
  <c r="J239" i="1"/>
  <c r="I239" i="1"/>
  <c r="H239" i="1"/>
  <c r="G239" i="1"/>
  <c r="F239" i="1"/>
  <c r="E239" i="1"/>
  <c r="D239" i="1"/>
  <c r="L237" i="1"/>
  <c r="L236" i="1" s="1"/>
  <c r="J237" i="1"/>
  <c r="J236" i="1" s="1"/>
  <c r="I237" i="1"/>
  <c r="I236" i="1" s="1"/>
  <c r="H237" i="1"/>
  <c r="H236" i="1" s="1"/>
  <c r="G237" i="1"/>
  <c r="F237" i="1"/>
  <c r="E237" i="1"/>
  <c r="E236" i="1" s="1"/>
  <c r="D237" i="1"/>
  <c r="D236" i="1" s="1"/>
  <c r="G236" i="1"/>
  <c r="F236" i="1"/>
  <c r="L234" i="1"/>
  <c r="L233" i="1" s="1"/>
  <c r="J234" i="1"/>
  <c r="J233" i="1" s="1"/>
  <c r="I234" i="1"/>
  <c r="I233" i="1" s="1"/>
  <c r="H234" i="1"/>
  <c r="H233" i="1" s="1"/>
  <c r="G234" i="1"/>
  <c r="G233" i="1" s="1"/>
  <c r="F234" i="1"/>
  <c r="F233" i="1" s="1"/>
  <c r="E234" i="1"/>
  <c r="E233" i="1" s="1"/>
  <c r="D234" i="1"/>
  <c r="D233" i="1" s="1"/>
  <c r="J229" i="1"/>
  <c r="I229" i="1"/>
  <c r="H229" i="1"/>
  <c r="G229" i="1"/>
  <c r="F229" i="1"/>
  <c r="E229" i="1"/>
  <c r="D229" i="1"/>
  <c r="L227" i="1"/>
  <c r="J227" i="1"/>
  <c r="I227" i="1"/>
  <c r="H227" i="1"/>
  <c r="G227" i="1"/>
  <c r="F227" i="1"/>
  <c r="E227" i="1"/>
  <c r="D227" i="1"/>
  <c r="L225" i="1"/>
  <c r="L224" i="1" s="1"/>
  <c r="J225" i="1"/>
  <c r="J224" i="1" s="1"/>
  <c r="J223" i="1" s="1"/>
  <c r="I225" i="1"/>
  <c r="I224" i="1" s="1"/>
  <c r="I223" i="1" s="1"/>
  <c r="H225" i="1"/>
  <c r="H224" i="1" s="1"/>
  <c r="G225" i="1"/>
  <c r="G224" i="1" s="1"/>
  <c r="G223" i="1" s="1"/>
  <c r="F225" i="1"/>
  <c r="F224" i="1" s="1"/>
  <c r="F223" i="1" s="1"/>
  <c r="E225" i="1"/>
  <c r="E224" i="1" s="1"/>
  <c r="E223" i="1" s="1"/>
  <c r="D225" i="1"/>
  <c r="D224" i="1" s="1"/>
  <c r="L215" i="1"/>
  <c r="L214" i="1" s="1"/>
  <c r="J215" i="1"/>
  <c r="J214" i="1" s="1"/>
  <c r="I215" i="1"/>
  <c r="I214" i="1" s="1"/>
  <c r="H215" i="1"/>
  <c r="H214" i="1" s="1"/>
  <c r="G215" i="1"/>
  <c r="G214" i="1" s="1"/>
  <c r="F215" i="1"/>
  <c r="F214" i="1" s="1"/>
  <c r="E215" i="1"/>
  <c r="E214" i="1" s="1"/>
  <c r="D215" i="1"/>
  <c r="D214" i="1" s="1"/>
  <c r="L210" i="1"/>
  <c r="J210" i="1"/>
  <c r="I210" i="1"/>
  <c r="H210" i="1"/>
  <c r="G210" i="1"/>
  <c r="F210" i="1"/>
  <c r="E210" i="1"/>
  <c r="D210" i="1"/>
  <c r="L208" i="1"/>
  <c r="J208" i="1"/>
  <c r="J206" i="1" s="1"/>
  <c r="J205" i="1" s="1"/>
  <c r="J204" i="1" s="1"/>
  <c r="I208" i="1"/>
  <c r="I206" i="1" s="1"/>
  <c r="I205" i="1" s="1"/>
  <c r="I204" i="1" s="1"/>
  <c r="H208" i="1"/>
  <c r="H206" i="1" s="1"/>
  <c r="H205" i="1" s="1"/>
  <c r="H204" i="1" s="1"/>
  <c r="G208" i="1"/>
  <c r="F208" i="1"/>
  <c r="F206" i="1" s="1"/>
  <c r="F205" i="1" s="1"/>
  <c r="F204" i="1" s="1"/>
  <c r="E208" i="1"/>
  <c r="E206" i="1" s="1"/>
  <c r="E205" i="1" s="1"/>
  <c r="E204" i="1" s="1"/>
  <c r="D208" i="1"/>
  <c r="D206" i="1" s="1"/>
  <c r="D205" i="1" s="1"/>
  <c r="D204" i="1" s="1"/>
  <c r="G206" i="1"/>
  <c r="G205" i="1" s="1"/>
  <c r="L197" i="1"/>
  <c r="L196" i="1" s="1"/>
  <c r="J197" i="1"/>
  <c r="J196" i="1" s="1"/>
  <c r="I197" i="1"/>
  <c r="I196" i="1" s="1"/>
  <c r="H197" i="1"/>
  <c r="H196" i="1" s="1"/>
  <c r="G197" i="1"/>
  <c r="G196" i="1" s="1"/>
  <c r="F197" i="1"/>
  <c r="F196" i="1" s="1"/>
  <c r="E197" i="1"/>
  <c r="E196" i="1" s="1"/>
  <c r="D197" i="1"/>
  <c r="D196" i="1" s="1"/>
  <c r="J192" i="1"/>
  <c r="I192" i="1"/>
  <c r="H192" i="1"/>
  <c r="G192" i="1"/>
  <c r="F192" i="1"/>
  <c r="E192" i="1"/>
  <c r="D192" i="1"/>
  <c r="L190" i="1"/>
  <c r="J190" i="1"/>
  <c r="I190" i="1"/>
  <c r="H190" i="1"/>
  <c r="G190" i="1"/>
  <c r="F190" i="1"/>
  <c r="E190" i="1"/>
  <c r="D190" i="1"/>
  <c r="L188" i="1"/>
  <c r="L187" i="1" s="1"/>
  <c r="J188" i="1"/>
  <c r="I188" i="1"/>
  <c r="H188" i="1"/>
  <c r="H187" i="1" s="1"/>
  <c r="H186" i="1" s="1"/>
  <c r="G188" i="1"/>
  <c r="F188" i="1"/>
  <c r="F187" i="1" s="1"/>
  <c r="F186" i="1" s="1"/>
  <c r="E188" i="1"/>
  <c r="E187" i="1" s="1"/>
  <c r="E186" i="1" s="1"/>
  <c r="E185" i="1" s="1"/>
  <c r="E184" i="1" s="1"/>
  <c r="E200" i="1" s="1"/>
  <c r="D188" i="1"/>
  <c r="D187" i="1" s="1"/>
  <c r="D186" i="1" s="1"/>
  <c r="J178" i="1"/>
  <c r="I178" i="1"/>
  <c r="H178" i="1"/>
  <c r="G178" i="1"/>
  <c r="F178" i="1"/>
  <c r="E178" i="1"/>
  <c r="D178" i="1"/>
  <c r="L176" i="1"/>
  <c r="J176" i="1"/>
  <c r="I176" i="1"/>
  <c r="H176" i="1"/>
  <c r="G176" i="1"/>
  <c r="F176" i="1"/>
  <c r="E176" i="1"/>
  <c r="D176" i="1"/>
  <c r="J173" i="1"/>
  <c r="I173" i="1"/>
  <c r="H173" i="1"/>
  <c r="G173" i="1"/>
  <c r="F173" i="1"/>
  <c r="E173" i="1"/>
  <c r="D173" i="1"/>
  <c r="L170" i="1"/>
  <c r="J170" i="1"/>
  <c r="I170" i="1"/>
  <c r="H170" i="1"/>
  <c r="G170" i="1"/>
  <c r="F170" i="1"/>
  <c r="E170" i="1"/>
  <c r="D170" i="1"/>
  <c r="L167" i="1"/>
  <c r="J167" i="1"/>
  <c r="I167" i="1"/>
  <c r="H167" i="1"/>
  <c r="G167" i="1"/>
  <c r="F167" i="1"/>
  <c r="E167" i="1"/>
  <c r="D167" i="1"/>
  <c r="J162" i="1"/>
  <c r="I162" i="1"/>
  <c r="H162" i="1"/>
  <c r="G162" i="1"/>
  <c r="F162" i="1"/>
  <c r="E162" i="1"/>
  <c r="D162" i="1"/>
  <c r="J157" i="1"/>
  <c r="J156" i="1" s="1"/>
  <c r="I157" i="1"/>
  <c r="I156" i="1" s="1"/>
  <c r="H157" i="1"/>
  <c r="H156" i="1" s="1"/>
  <c r="G157" i="1"/>
  <c r="G156" i="1" s="1"/>
  <c r="F157" i="1"/>
  <c r="F156" i="1" s="1"/>
  <c r="E157" i="1"/>
  <c r="E156" i="1" s="1"/>
  <c r="D157" i="1"/>
  <c r="D156" i="1" s="1"/>
  <c r="J147" i="1"/>
  <c r="I147" i="1"/>
  <c r="H147" i="1"/>
  <c r="G147" i="1"/>
  <c r="F147" i="1"/>
  <c r="E147" i="1"/>
  <c r="D147" i="1"/>
  <c r="J144" i="1"/>
  <c r="I144" i="1"/>
  <c r="H144" i="1"/>
  <c r="G144" i="1"/>
  <c r="F144" i="1"/>
  <c r="E144" i="1"/>
  <c r="D144" i="1"/>
  <c r="L140" i="1"/>
  <c r="J140" i="1"/>
  <c r="I140" i="1"/>
  <c r="H140" i="1"/>
  <c r="H139" i="1" s="1"/>
  <c r="G140" i="1"/>
  <c r="F140" i="1"/>
  <c r="E140" i="1"/>
  <c r="E139" i="1" s="1"/>
  <c r="D140" i="1"/>
  <c r="D139" i="1" s="1"/>
  <c r="L137" i="1"/>
  <c r="J137" i="1"/>
  <c r="I137" i="1"/>
  <c r="H137" i="1"/>
  <c r="G137" i="1"/>
  <c r="F137" i="1"/>
  <c r="E137" i="1"/>
  <c r="D137" i="1"/>
  <c r="L134" i="1"/>
  <c r="J134" i="1"/>
  <c r="I134" i="1"/>
  <c r="H134" i="1"/>
  <c r="G134" i="1"/>
  <c r="F134" i="1"/>
  <c r="E134" i="1"/>
  <c r="D134" i="1"/>
  <c r="J131" i="1"/>
  <c r="I131" i="1"/>
  <c r="H131" i="1"/>
  <c r="G131" i="1"/>
  <c r="F131" i="1"/>
  <c r="E131" i="1"/>
  <c r="D131" i="1"/>
  <c r="L127" i="1"/>
  <c r="J127" i="1"/>
  <c r="I127" i="1"/>
  <c r="H127" i="1"/>
  <c r="G127" i="1"/>
  <c r="F127" i="1"/>
  <c r="E127" i="1"/>
  <c r="D127" i="1"/>
  <c r="J123" i="1"/>
  <c r="I123" i="1"/>
  <c r="H123" i="1"/>
  <c r="G123" i="1"/>
  <c r="F123" i="1"/>
  <c r="E123" i="1"/>
  <c r="D123" i="1"/>
  <c r="L117" i="1"/>
  <c r="J117" i="1"/>
  <c r="I117" i="1"/>
  <c r="H117" i="1"/>
  <c r="G117" i="1"/>
  <c r="F117" i="1"/>
  <c r="E117" i="1"/>
  <c r="D117" i="1"/>
  <c r="L115" i="1"/>
  <c r="J115" i="1"/>
  <c r="I115" i="1"/>
  <c r="H115" i="1"/>
  <c r="G115" i="1"/>
  <c r="F115" i="1"/>
  <c r="E115" i="1"/>
  <c r="D115" i="1"/>
  <c r="L109" i="1"/>
  <c r="J109" i="1"/>
  <c r="I109" i="1"/>
  <c r="H109" i="1"/>
  <c r="G109" i="1"/>
  <c r="F109" i="1"/>
  <c r="E109" i="1"/>
  <c r="D109" i="1"/>
  <c r="J104" i="1"/>
  <c r="I104" i="1"/>
  <c r="H104" i="1"/>
  <c r="G104" i="1"/>
  <c r="F104" i="1"/>
  <c r="E104" i="1"/>
  <c r="D104" i="1"/>
  <c r="L100" i="1"/>
  <c r="J100" i="1"/>
  <c r="J98" i="1" s="1"/>
  <c r="I100" i="1"/>
  <c r="I98" i="1" s="1"/>
  <c r="H100" i="1"/>
  <c r="H98" i="1" s="1"/>
  <c r="G100" i="1"/>
  <c r="G98" i="1" s="1"/>
  <c r="F100" i="1"/>
  <c r="F98" i="1" s="1"/>
  <c r="E100" i="1"/>
  <c r="E98" i="1" s="1"/>
  <c r="D100" i="1"/>
  <c r="D98" i="1" s="1"/>
  <c r="J94" i="1"/>
  <c r="I94" i="1"/>
  <c r="I91" i="1" s="1"/>
  <c r="H94" i="1"/>
  <c r="G94" i="1"/>
  <c r="F94" i="1"/>
  <c r="E94" i="1"/>
  <c r="D94" i="1"/>
  <c r="J92" i="1"/>
  <c r="I92" i="1"/>
  <c r="H92" i="1"/>
  <c r="G92" i="1"/>
  <c r="F92" i="1"/>
  <c r="E92" i="1"/>
  <c r="D92" i="1"/>
  <c r="L89" i="1"/>
  <c r="J89" i="1"/>
  <c r="I89" i="1"/>
  <c r="H89" i="1"/>
  <c r="G89" i="1"/>
  <c r="G78" i="1" s="1"/>
  <c r="F89" i="1"/>
  <c r="E89" i="1"/>
  <c r="D89" i="1"/>
  <c r="J83" i="1"/>
  <c r="I83" i="1"/>
  <c r="H83" i="1"/>
  <c r="G83" i="1"/>
  <c r="F83" i="1"/>
  <c r="E83" i="1"/>
  <c r="D83" i="1"/>
  <c r="L72" i="1"/>
  <c r="J72" i="1"/>
  <c r="I72" i="1"/>
  <c r="H72" i="1"/>
  <c r="G72" i="1"/>
  <c r="F72" i="1"/>
  <c r="E72" i="1"/>
  <c r="D72" i="1"/>
  <c r="L69" i="1"/>
  <c r="J69" i="1"/>
  <c r="I69" i="1"/>
  <c r="H69" i="1"/>
  <c r="G69" i="1"/>
  <c r="F69" i="1"/>
  <c r="E69" i="1"/>
  <c r="D69" i="1"/>
  <c r="J60" i="1"/>
  <c r="I60" i="1"/>
  <c r="H60" i="1"/>
  <c r="G60" i="1"/>
  <c r="F60" i="1"/>
  <c r="E60" i="1"/>
  <c r="D60" i="1"/>
  <c r="L56" i="1"/>
  <c r="J56" i="1"/>
  <c r="I56" i="1"/>
  <c r="H56" i="1"/>
  <c r="G56" i="1"/>
  <c r="F56" i="1"/>
  <c r="E56" i="1"/>
  <c r="D56" i="1"/>
  <c r="L53" i="1"/>
  <c r="J53" i="1"/>
  <c r="I53" i="1"/>
  <c r="H53" i="1"/>
  <c r="G53" i="1"/>
  <c r="F53" i="1"/>
  <c r="E53" i="1"/>
  <c r="D53" i="1"/>
  <c r="L50" i="1"/>
  <c r="J50" i="1"/>
  <c r="I50" i="1"/>
  <c r="H50" i="1"/>
  <c r="G50" i="1"/>
  <c r="F50" i="1"/>
  <c r="E50" i="1"/>
  <c r="D50" i="1"/>
  <c r="J41" i="1"/>
  <c r="I41" i="1"/>
  <c r="H41" i="1"/>
  <c r="G41" i="1"/>
  <c r="F41" i="1"/>
  <c r="E41" i="1"/>
  <c r="D41" i="1"/>
  <c r="J35" i="1"/>
  <c r="I35" i="1"/>
  <c r="H35" i="1"/>
  <c r="G35" i="1"/>
  <c r="F35" i="1"/>
  <c r="E35" i="1"/>
  <c r="D35" i="1"/>
  <c r="J31" i="1"/>
  <c r="J29" i="1" s="1"/>
  <c r="I31" i="1"/>
  <c r="I29" i="1" s="1"/>
  <c r="H31" i="1"/>
  <c r="H29" i="1" s="1"/>
  <c r="G31" i="1"/>
  <c r="F31" i="1"/>
  <c r="E31" i="1"/>
  <c r="D31" i="1"/>
  <c r="D29" i="1" s="1"/>
  <c r="G29" i="1"/>
  <c r="F29" i="1"/>
  <c r="E29" i="1"/>
  <c r="L27" i="1"/>
  <c r="J27" i="1"/>
  <c r="I27" i="1"/>
  <c r="H27" i="1"/>
  <c r="G27" i="1"/>
  <c r="F27" i="1"/>
  <c r="E27" i="1"/>
  <c r="D27" i="1"/>
  <c r="L25" i="1"/>
  <c r="J25" i="1"/>
  <c r="J24" i="1" s="1"/>
  <c r="I25" i="1"/>
  <c r="H25" i="1"/>
  <c r="H24" i="1" s="1"/>
  <c r="G25" i="1"/>
  <c r="F25" i="1"/>
  <c r="F24" i="1" s="1"/>
  <c r="E25" i="1"/>
  <c r="D25" i="1"/>
  <c r="D24" i="1" s="1"/>
  <c r="L20" i="1"/>
  <c r="L19" i="1" s="1"/>
  <c r="J20" i="1"/>
  <c r="J19" i="1" s="1"/>
  <c r="I20" i="1"/>
  <c r="I19" i="1" s="1"/>
  <c r="H20" i="1"/>
  <c r="H19" i="1" s="1"/>
  <c r="G20" i="1"/>
  <c r="F20" i="1"/>
  <c r="F19" i="1" s="1"/>
  <c r="E20" i="1"/>
  <c r="E19" i="1" s="1"/>
  <c r="D20" i="1"/>
  <c r="G19" i="1"/>
  <c r="D19" i="1"/>
  <c r="L17" i="1"/>
  <c r="J17" i="1"/>
  <c r="I17" i="1"/>
  <c r="H17" i="1"/>
  <c r="G17" i="1"/>
  <c r="F17" i="1"/>
  <c r="E17" i="1"/>
  <c r="D17" i="1"/>
  <c r="L15" i="1"/>
  <c r="J15" i="1"/>
  <c r="I15" i="1"/>
  <c r="H15" i="1"/>
  <c r="G15" i="1"/>
  <c r="F15" i="1"/>
  <c r="E15" i="1"/>
  <c r="D15" i="1"/>
  <c r="J13" i="1"/>
  <c r="I13" i="1"/>
  <c r="H13" i="1"/>
  <c r="G13" i="1"/>
  <c r="F13" i="1"/>
  <c r="E13" i="1"/>
  <c r="L11" i="1"/>
  <c r="J11" i="1"/>
  <c r="I11" i="1"/>
  <c r="H11" i="1"/>
  <c r="G11" i="1"/>
  <c r="F11" i="1"/>
  <c r="E11" i="1"/>
  <c r="D11" i="1"/>
  <c r="J8" i="1"/>
  <c r="I8" i="1"/>
  <c r="H8" i="1"/>
  <c r="G8" i="1"/>
  <c r="F8" i="1"/>
  <c r="E8" i="1"/>
  <c r="D8" i="1"/>
  <c r="L6" i="1"/>
  <c r="J6" i="1"/>
  <c r="I6" i="1"/>
  <c r="H6" i="1"/>
  <c r="G6" i="1"/>
  <c r="F6" i="1"/>
  <c r="E6" i="1"/>
  <c r="D6" i="1"/>
  <c r="H91" i="1" l="1"/>
  <c r="E78" i="1"/>
  <c r="E40" i="1" s="1"/>
  <c r="F78" i="1"/>
  <c r="J122" i="1"/>
  <c r="K203" i="1"/>
  <c r="K202" i="1" s="1"/>
  <c r="D91" i="1"/>
  <c r="I254" i="1"/>
  <c r="G5" i="1"/>
  <c r="F91" i="1"/>
  <c r="F40" i="1" s="1"/>
  <c r="F185" i="1"/>
  <c r="F184" i="1" s="1"/>
  <c r="F200" i="1" s="1"/>
  <c r="G139" i="1"/>
  <c r="F5" i="1"/>
  <c r="F4" i="1" s="1"/>
  <c r="J5" i="1"/>
  <c r="J4" i="1" s="1"/>
  <c r="G91" i="1"/>
  <c r="G40" i="1" s="1"/>
  <c r="K40" i="1"/>
  <c r="G122" i="1"/>
  <c r="G97" i="1" s="1"/>
  <c r="F161" i="1"/>
  <c r="D185" i="1"/>
  <c r="D184" i="1" s="1"/>
  <c r="D200" i="1" s="1"/>
  <c r="E5" i="1"/>
  <c r="I5" i="1"/>
  <c r="E24" i="1"/>
  <c r="D78" i="1"/>
  <c r="D40" i="1" s="1"/>
  <c r="H78" i="1"/>
  <c r="E91" i="1"/>
  <c r="H122" i="1"/>
  <c r="H97" i="1" s="1"/>
  <c r="E122" i="1"/>
  <c r="E97" i="1" s="1"/>
  <c r="F139" i="1"/>
  <c r="G161" i="1"/>
  <c r="E222" i="1"/>
  <c r="E221" i="1" s="1"/>
  <c r="H254" i="1"/>
  <c r="L24" i="1"/>
  <c r="K241" i="1"/>
  <c r="K4" i="1"/>
  <c r="D254" i="1"/>
  <c r="D244" i="1"/>
  <c r="D243" i="1" s="1"/>
  <c r="D242" i="1" s="1"/>
  <c r="D122" i="1"/>
  <c r="D97" i="1" s="1"/>
  <c r="H185" i="1"/>
  <c r="H184" i="1" s="1"/>
  <c r="H200" i="1" s="1"/>
  <c r="D223" i="1"/>
  <c r="D222" i="1" s="1"/>
  <c r="D221" i="1" s="1"/>
  <c r="I24" i="1"/>
  <c r="G24" i="1"/>
  <c r="J78" i="1"/>
  <c r="I139" i="1"/>
  <c r="H161" i="1"/>
  <c r="I187" i="1"/>
  <c r="I186" i="1" s="1"/>
  <c r="I185" i="1" s="1"/>
  <c r="I184" i="1" s="1"/>
  <c r="I200" i="1" s="1"/>
  <c r="G187" i="1"/>
  <c r="G186" i="1" s="1"/>
  <c r="G185" i="1" s="1"/>
  <c r="G184" i="1" s="1"/>
  <c r="G200" i="1" s="1"/>
  <c r="G204" i="1"/>
  <c r="G219" i="1" s="1"/>
  <c r="J203" i="1"/>
  <c r="J202" i="1" s="1"/>
  <c r="H5" i="1"/>
  <c r="H4" i="1" s="1"/>
  <c r="I78" i="1"/>
  <c r="I40" i="1" s="1"/>
  <c r="J91" i="1"/>
  <c r="J40" i="1" s="1"/>
  <c r="J139" i="1"/>
  <c r="I161" i="1"/>
  <c r="H223" i="1"/>
  <c r="H241" i="1" s="1"/>
  <c r="I222" i="1"/>
  <c r="I221" i="1" s="1"/>
  <c r="J222" i="1"/>
  <c r="J221" i="1" s="1"/>
  <c r="G254" i="1"/>
  <c r="F241" i="1"/>
  <c r="F222" i="1"/>
  <c r="F221" i="1" s="1"/>
  <c r="I203" i="1"/>
  <c r="I202" i="1" s="1"/>
  <c r="I219" i="1"/>
  <c r="G241" i="1"/>
  <c r="G222" i="1"/>
  <c r="G221" i="1" s="1"/>
  <c r="H203" i="1"/>
  <c r="H202" i="1" s="1"/>
  <c r="H219" i="1"/>
  <c r="D203" i="1"/>
  <c r="D202" i="1" s="1"/>
  <c r="D219" i="1"/>
  <c r="E219" i="1"/>
  <c r="E203" i="1"/>
  <c r="E202" i="1" s="1"/>
  <c r="F219" i="1"/>
  <c r="F203" i="1"/>
  <c r="F202" i="1" s="1"/>
  <c r="F122" i="1"/>
  <c r="F97" i="1" s="1"/>
  <c r="J161" i="1"/>
  <c r="L192" i="1"/>
  <c r="L186" i="1" s="1"/>
  <c r="L185" i="1" s="1"/>
  <c r="L184" i="1" s="1"/>
  <c r="L200" i="1" s="1"/>
  <c r="D5" i="1"/>
  <c r="D4" i="1" s="1"/>
  <c r="L94" i="1"/>
  <c r="L98" i="1"/>
  <c r="L206" i="1"/>
  <c r="L205" i="1" s="1"/>
  <c r="L204" i="1" s="1"/>
  <c r="E244" i="1"/>
  <c r="E243" i="1" s="1"/>
  <c r="E242" i="1" s="1"/>
  <c r="E254" i="1"/>
  <c r="L8" i="1"/>
  <c r="L131" i="1"/>
  <c r="L173" i="1"/>
  <c r="F244" i="1"/>
  <c r="F243" i="1" s="1"/>
  <c r="F242" i="1" s="1"/>
  <c r="F254" i="1"/>
  <c r="I122" i="1"/>
  <c r="L13" i="1"/>
  <c r="L35" i="1"/>
  <c r="L83" i="1"/>
  <c r="L78" i="1" s="1"/>
  <c r="L92" i="1"/>
  <c r="L147" i="1"/>
  <c r="D161" i="1"/>
  <c r="J241" i="1"/>
  <c r="J254" i="1"/>
  <c r="L41" i="1"/>
  <c r="L123" i="1"/>
  <c r="L60" i="1"/>
  <c r="L178" i="1"/>
  <c r="I241" i="1"/>
  <c r="H244" i="1"/>
  <c r="H243" i="1" s="1"/>
  <c r="H242" i="1" s="1"/>
  <c r="H222" i="1"/>
  <c r="H221" i="1" s="1"/>
  <c r="G244" i="1"/>
  <c r="G243" i="1" s="1"/>
  <c r="G242" i="1" s="1"/>
  <c r="L31" i="1"/>
  <c r="L29" i="1" s="1"/>
  <c r="L144" i="1"/>
  <c r="L139" i="1" s="1"/>
  <c r="I244" i="1"/>
  <c r="I243" i="1" s="1"/>
  <c r="I242" i="1" s="1"/>
  <c r="L104" i="1"/>
  <c r="E161" i="1"/>
  <c r="J187" i="1"/>
  <c r="J186" i="1" s="1"/>
  <c r="J185" i="1" s="1"/>
  <c r="J184" i="1" s="1"/>
  <c r="J200" i="1" s="1"/>
  <c r="J219" i="1"/>
  <c r="E241" i="1"/>
  <c r="J244" i="1"/>
  <c r="J243" i="1" s="1"/>
  <c r="J242" i="1" s="1"/>
  <c r="L229" i="1"/>
  <c r="L223" i="1" s="1"/>
  <c r="L157" i="1"/>
  <c r="L156" i="1" s="1"/>
  <c r="L162" i="1"/>
  <c r="L246" i="1"/>
  <c r="L245" i="1" s="1"/>
  <c r="J97" i="1" l="1"/>
  <c r="I4" i="1"/>
  <c r="I3" i="1" s="1"/>
  <c r="H40" i="1"/>
  <c r="E4" i="1"/>
  <c r="E182" i="1" s="1"/>
  <c r="I97" i="1"/>
  <c r="D241" i="1"/>
  <c r="G203" i="1"/>
  <c r="G202" i="1" s="1"/>
  <c r="G4" i="1"/>
  <c r="G3" i="1" s="1"/>
  <c r="G256" i="1" s="1"/>
  <c r="K182" i="1"/>
  <c r="H182" i="1"/>
  <c r="H3" i="1"/>
  <c r="H2" i="1" s="1"/>
  <c r="F3" i="1"/>
  <c r="F256" i="1" s="1"/>
  <c r="L122" i="1"/>
  <c r="L97" i="1" s="1"/>
  <c r="L161" i="1"/>
  <c r="L5" i="1"/>
  <c r="L4" i="1" s="1"/>
  <c r="K3" i="1"/>
  <c r="K2" i="1" s="1"/>
  <c r="J182" i="1"/>
  <c r="G182" i="1"/>
  <c r="J3" i="1"/>
  <c r="J256" i="1" s="1"/>
  <c r="I182" i="1"/>
  <c r="L241" i="1"/>
  <c r="L222" i="1"/>
  <c r="L221" i="1" s="1"/>
  <c r="H256" i="1"/>
  <c r="F182" i="1"/>
  <c r="E3" i="1"/>
  <c r="D182" i="1"/>
  <c r="D3" i="1"/>
  <c r="L254" i="1"/>
  <c r="L244" i="1"/>
  <c r="L243" i="1" s="1"/>
  <c r="L242" i="1" s="1"/>
  <c r="L91" i="1"/>
  <c r="L40" i="1" s="1"/>
  <c r="L203" i="1"/>
  <c r="L202" i="1" s="1"/>
  <c r="L219" i="1"/>
  <c r="F2" i="1" l="1"/>
  <c r="G2" i="1"/>
  <c r="J2" i="1"/>
  <c r="L182" i="1"/>
  <c r="K256" i="1"/>
  <c r="L3" i="1"/>
  <c r="L256" i="1" s="1"/>
  <c r="E256" i="1"/>
  <c r="E2" i="1"/>
  <c r="I256" i="1"/>
  <c r="I2" i="1"/>
  <c r="D256" i="1"/>
  <c r="D2" i="1"/>
  <c r="L2" i="1" l="1"/>
</calcChain>
</file>

<file path=xl/sharedStrings.xml><?xml version="1.0" encoding="utf-8"?>
<sst xmlns="http://schemas.openxmlformats.org/spreadsheetml/2006/main" count="433" uniqueCount="350">
  <si>
    <t>CUENTA No.</t>
  </si>
  <si>
    <t>DESCRIPCIÓN DE CUENTAS</t>
  </si>
  <si>
    <t>PRESUPUESTO 
2024</t>
  </si>
  <si>
    <t>ENERO</t>
  </si>
  <si>
    <t>FEBRERO</t>
  </si>
  <si>
    <t>MARZO</t>
  </si>
  <si>
    <t>ABRIL</t>
  </si>
  <si>
    <t>MAYO</t>
  </si>
  <si>
    <t>JUNIO</t>
  </si>
  <si>
    <t>TOTAL EJECUTADO</t>
  </si>
  <si>
    <t xml:space="preserve">ADMINISTRACIÓN  Y SERVCIO DE JUSTICIA 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</si>
  <si>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</si>
  <si>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</si>
  <si>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</si>
  <si>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</si>
  <si>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</si>
  <si>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</si>
  <si>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</si>
  <si>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</si>
  <si>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</si>
  <si>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</si>
  <si>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</si>
  <si>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</si>
  <si>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</si>
  <si>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</si>
  <si>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</si>
  <si>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</si>
  <si>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</si>
  <si>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</si>
  <si>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</si>
  <si>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</si>
  <si>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</si>
  <si>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</si>
  <si>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</si>
  <si>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</si>
  <si>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</si>
  <si>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</si>
  <si>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</si>
  <si>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</si>
  <si>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</si>
  <si>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</si>
  <si>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</si>
  <si>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</si>
  <si>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</si>
  <si>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</si>
  <si>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</si>
  <si>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</si>
  <si>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</si>
  <si>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</si>
  <si>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</si>
  <si>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</si>
  <si>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</si>
  <si>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</si>
  <si>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</si>
  <si>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</si>
  <si>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</si>
  <si>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</si>
  <si>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</si>
  <si>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</si>
  <si>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</si>
  <si>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</si>
  <si>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</si>
  <si>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</si>
  <si>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</si>
  <si>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</si>
  <si>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</si>
  <si>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</si>
  <si>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</si>
  <si>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</si>
  <si>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</si>
  <si>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</si>
  <si>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</si>
  <si>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</si>
  <si>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</si>
  <si>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</si>
  <si>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</si>
  <si>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</si>
  <si>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</si>
  <si>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</si>
  <si>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</si>
  <si>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</si>
  <si>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</si>
  <si>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</si>
  <si>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</si>
  <si>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</si>
  <si>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</si>
  <si>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</si>
  <si>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</si>
  <si>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</si>
  <si>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</si>
  <si>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</si>
  <si>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</si>
  <si>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</si>
  <si>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</si>
  <si>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</si>
  <si>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</si>
  <si>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</si>
  <si>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</si>
  <si>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</si>
  <si>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</si>
  <si>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</si>
  <si>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</si>
  <si>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</si>
  <si>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</si>
  <si>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</si>
  <si>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</si>
  <si>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</si>
  <si>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</si>
  <si>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</si>
  <si>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</si>
  <si>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</si>
  <si>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</si>
  <si>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</si>
  <si>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</si>
  <si>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</si>
  <si>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</si>
  <si>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</si>
  <si>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</si>
  <si>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</si>
  <si>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</si>
  <si>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</si>
  <si>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</si>
  <si>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</si>
  <si>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</si>
  <si>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</si>
  <si>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</si>
  <si>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</si>
  <si>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</si>
  <si>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</si>
  <si>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</si>
  <si>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</si>
  <si>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</si>
  <si>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</si>
  <si>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</si>
  <si>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</si>
  <si>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</si>
  <si>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</si>
  <si>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</si>
  <si>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</si>
  <si>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</si>
  <si>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</si>
  <si>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</si>
  <si>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</si>
  <si>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</si>
  <si>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</si>
  <si>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</si>
  <si>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</si>
  <si>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</si>
  <si>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</si>
  <si>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</si>
  <si>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</si>
  <si>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</si>
  <si>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</si>
  <si>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</si>
  <si>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</si>
  <si>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</si>
  <si>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</si>
  <si>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</si>
  <si>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</si>
  <si>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</si>
  <si>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</si>
  <si>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</si>
  <si>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</si>
  <si>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</si>
  <si>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</si>
  <si>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</si>
  <si>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</si>
  <si>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</si>
  <si>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</si>
  <si>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</si>
  <si>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</si>
  <si>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</si>
  <si>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</si>
  <si>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</si>
  <si>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</si>
  <si>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</si>
  <si>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</si>
  <si>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</si>
  <si>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</si>
  <si>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</si>
  <si>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</si>
  <si>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</si>
  <si>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</si>
  <si>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</si>
  <si>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</si>
  <si>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</si>
  <si>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</si>
  <si>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</si>
  <si>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</si>
  <si>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</si>
  <si>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</si>
  <si>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</si>
  <si>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</si>
  <si>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</si>
  <si>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</si>
  <si>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</si>
  <si>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</si>
  <si>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</si>
  <si>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</si>
  <si>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</si>
  <si>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</si>
  <si>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</si>
  <si>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</si>
  <si>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</si>
  <si>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</si>
  <si>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</si>
  <si>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</si>
  <si>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</si>
  <si>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</si>
  <si>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</si>
  <si>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</si>
  <si>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</si>
  <si>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</si>
  <si>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</si>
  <si>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</si>
  <si>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</si>
  <si>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</si>
  <si>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</si>
  <si>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</si>
  <si>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</si>
  <si>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</si>
  <si>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</si>
  <si>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</si>
  <si>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</si>
  <si>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</si>
  <si>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</si>
  <si>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</si>
  <si>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</si>
  <si>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</si>
  <si>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</si>
  <si>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</si>
  <si>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</si>
  <si>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</si>
  <si>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</si>
  <si>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</si>
  <si>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</si>
  <si>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</si>
  <si>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</si>
  <si>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</si>
  <si>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</si>
  <si>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</si>
  <si>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</si>
  <si>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</si>
  <si>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</si>
  <si>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</si>
  <si>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</si>
  <si>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</si>
  <si>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</si>
  <si>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</si>
  <si>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</si>
  <si>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</si>
  <si>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</si>
  <si>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</si>
  <si>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</si>
  <si>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</si>
  <si>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</si>
  <si>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</si>
  <si>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</si>
  <si>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</si>
  <si>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</si>
  <si>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</si>
  <si>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</si>
  <si>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</si>
  <si>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</si>
  <si>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</si>
  <si>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</si>
  <si>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</si>
  <si>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</si>
  <si>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</si>
  <si>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</si>
  <si>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</si>
  <si>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</si>
  <si>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</si>
  <si>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 Otras transferencias corrientes a instituciones descentralizadas y autónomas no financieras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</si>
  <si>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</si>
  <si>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</si>
  <si>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</si>
  <si>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</si>
  <si>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</si>
  <si>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</si>
  <si>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</si>
  <si>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</si>
  <si>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</si>
  <si>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</si>
  <si>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</si>
  <si>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</si>
  <si>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</si>
  <si>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</si>
  <si>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</si>
  <si>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</si>
  <si>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</si>
  <si>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</si>
  <si>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</si>
  <si>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</si>
  <si>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</si>
  <si>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</si>
  <si>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</si>
  <si>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</si>
  <si>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</si>
  <si>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</si>
  <si>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</si>
  <si>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</si>
  <si>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</si>
  <si>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</si>
  <si>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</si>
  <si>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</si>
  <si>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</si>
  <si>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</si>
  <si>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</si>
  <si>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</si>
  <si>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</si>
  <si>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</si>
  <si>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</si>
  <si>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</si>
  <si>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</si>
  <si>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</si>
  <si>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</si>
  <si>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</si>
  <si>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</si>
  <si>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</si>
  <si>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</si>
  <si>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</si>
  <si>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</si>
  <si>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</si>
  <si>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</si>
  <si>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</si>
  <si>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</si>
  <si>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</si>
  <si>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</si>
  <si>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</si>
  <si>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</si>
  <si>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</si>
  <si>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SERVICIOS DE CAMBIO DE NOMBRES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</si>
  <si>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</si>
  <si>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</si>
  <si>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</si>
  <si>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t xml:space="preserve">       Realizado por:</t>
  </si>
  <si>
    <t xml:space="preserve">    Revisado por:</t>
  </si>
  <si>
    <t xml:space="preserve">    Aprobado por:</t>
  </si>
  <si>
    <t xml:space="preserve">        Deysis Matos</t>
  </si>
  <si>
    <t>Alexi Martinez Olivo</t>
  </si>
  <si>
    <t xml:space="preserve"> Encargada Dpto.Presupuesto </t>
  </si>
  <si>
    <t xml:space="preserve"> Director Financiero</t>
  </si>
  <si>
    <t>JULIO</t>
  </si>
  <si>
    <t xml:space="preserve"> Agustina Garcia</t>
  </si>
  <si>
    <t xml:space="preserve"> Analista I Dpto.Presupuesto 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</si>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</sst>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88"/>
  <sheetViews>
    <sheetView showGridLines="0" tabSelected="1" topLeftCell="A253" zoomScale="90" zoomScaleNormal="90" workbookViewId="0">
      <selection activeCell="C267" sqref="C267"/>
    </sheetView>
  </sheetViews>
  <sheetFormatPr baseColWidth="10" defaultRowHeight="12.75" x14ac:dyDescent="0.2"/>
  <cols>
    <col min="1" max="1" width="2.28515625" style="4" customWidth="1"/>
    <col min="2" max="2" width="13.28515625" style="4" customWidth="1"/>
    <col min="3" max="3" width="58.42578125" style="4" customWidth="1"/>
    <col min="4" max="4" width="28.28515625" style="4" bestFit="1" customWidth="1"/>
    <col min="5" max="11" width="19.42578125" style="4" customWidth="1"/>
    <col min="12" max="13" width="22" style="4" customWidth="1"/>
    <col min="14" max="14" width="15.42578125" style="4" bestFit="1" customWidth="1"/>
    <col min="15" max="15" width="14.42578125" style="4" bestFit="1" customWidth="1"/>
    <col min="16" max="16384" width="11.42578125" style="4"/>
  </cols>
  <sheetData>
    <row r="1" spans="2:15" ht="30" customHeight="1" x14ac:dyDescent="0.2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343</v>
      </c>
      <c r="L1" s="3" t="s">
        <v>9</v>
      </c>
    </row>
    <row r="2" spans="2:15" ht="15.75" customHeight="1" x14ac:dyDescent="0.2">
      <c r="B2" s="5">
        <v>11</v>
      </c>
      <c r="C2" s="6" t="s">
        <v>10</v>
      </c>
      <c r="D2" s="7">
        <f t="shared" ref="D2:L2" si="0">+D3+D184+D202+D221+D242</f>
        <v>1172006944</v>
      </c>
      <c r="E2" s="7">
        <f t="shared" si="0"/>
        <v>60981376.780317657</v>
      </c>
      <c r="F2" s="7">
        <f t="shared" si="0"/>
        <v>67038243.680147044</v>
      </c>
      <c r="G2" s="7">
        <f t="shared" si="0"/>
        <v>132382566.64235687</v>
      </c>
      <c r="H2" s="7">
        <f t="shared" si="0"/>
        <v>64362579.264889672</v>
      </c>
      <c r="I2" s="7">
        <f t="shared" si="0"/>
        <v>66819995.114768885</v>
      </c>
      <c r="J2" s="7">
        <f>+J3+J184+J202+J221+J242</f>
        <v>64513446.286215141</v>
      </c>
      <c r="K2" s="7">
        <f>+K3+K184+K202+K221+K242</f>
        <v>74404376.420950025</v>
      </c>
      <c r="L2" s="7">
        <f t="shared" si="0"/>
        <v>530502584.18964535</v>
      </c>
      <c r="M2" s="8"/>
    </row>
    <row r="3" spans="2:15" x14ac:dyDescent="0.2">
      <c r="B3" s="9" t="s">
        <v>11</v>
      </c>
      <c r="C3" s="10" t="s">
        <v>12</v>
      </c>
      <c r="D3" s="11">
        <f t="shared" ref="D3:L3" si="1">+D4+D40+D97+D156+D161+D178</f>
        <v>1025450854</v>
      </c>
      <c r="E3" s="11">
        <f t="shared" si="1"/>
        <v>39767892.815480508</v>
      </c>
      <c r="F3" s="11">
        <f t="shared" si="1"/>
        <v>45864869.817036539</v>
      </c>
      <c r="G3" s="11">
        <f t="shared" si="1"/>
        <v>111531800.01919188</v>
      </c>
      <c r="H3" s="11">
        <f t="shared" si="1"/>
        <v>43513602.827515669</v>
      </c>
      <c r="I3" s="11">
        <f t="shared" si="1"/>
        <v>45894778.421722181</v>
      </c>
      <c r="J3" s="11">
        <f t="shared" si="1"/>
        <v>43832343.419689089</v>
      </c>
      <c r="K3" s="11">
        <f t="shared" ref="K3" si="2">+K4+K40+K97+K156+K161+K178</f>
        <v>56160918.162950031</v>
      </c>
      <c r="L3" s="11">
        <f t="shared" si="1"/>
        <v>386566205.48358589</v>
      </c>
    </row>
    <row r="4" spans="2:15" x14ac:dyDescent="0.2">
      <c r="B4" s="12">
        <v>21</v>
      </c>
      <c r="C4" s="13" t="s">
        <v>13</v>
      </c>
      <c r="D4" s="14">
        <f t="shared" ref="D4:L4" si="3">+D5+D19+D24+D29+D35</f>
        <v>607513892</v>
      </c>
      <c r="E4" s="14">
        <f t="shared" si="3"/>
        <v>30022453.19777035</v>
      </c>
      <c r="F4" s="14">
        <f t="shared" si="3"/>
        <v>32895811.152616538</v>
      </c>
      <c r="G4" s="14">
        <f t="shared" si="3"/>
        <v>31545793.254271884</v>
      </c>
      <c r="H4" s="14">
        <f t="shared" si="3"/>
        <v>30204594.909423515</v>
      </c>
      <c r="I4" s="14">
        <f t="shared" si="3"/>
        <v>32299999.59244898</v>
      </c>
      <c r="J4" s="14">
        <f t="shared" si="3"/>
        <v>32381782.603312086</v>
      </c>
      <c r="K4" s="14">
        <f t="shared" ref="K4" si="4">+K5+K19+K24+K29+K35</f>
        <v>36241286.225150026</v>
      </c>
      <c r="L4" s="14">
        <f t="shared" si="3"/>
        <v>225591720.93499336</v>
      </c>
    </row>
    <row r="5" spans="2:15" x14ac:dyDescent="0.2">
      <c r="B5" s="15">
        <v>211</v>
      </c>
      <c r="C5" s="16" t="s">
        <v>14</v>
      </c>
      <c r="D5" s="17">
        <f t="shared" ref="D5:L5" si="5">+D6+D8+D11+D13+D15+D17</f>
        <v>425274232</v>
      </c>
      <c r="E5" s="17">
        <f t="shared" si="5"/>
        <v>18146051.504022151</v>
      </c>
      <c r="F5" s="17">
        <f t="shared" si="5"/>
        <v>21025292.830743037</v>
      </c>
      <c r="G5" s="17">
        <f t="shared" si="5"/>
        <v>17944036.519055732</v>
      </c>
      <c r="H5" s="17">
        <f t="shared" si="5"/>
        <v>17422743.420207165</v>
      </c>
      <c r="I5" s="17">
        <f t="shared" si="5"/>
        <v>19071304.341273189</v>
      </c>
      <c r="J5" s="17">
        <f t="shared" si="5"/>
        <v>19724320.242402397</v>
      </c>
      <c r="K5" s="17">
        <f t="shared" ref="K5" si="6">+K6+K8+K11+K13+K15+K17</f>
        <v>29065175.135150034</v>
      </c>
      <c r="L5" s="17">
        <f t="shared" si="5"/>
        <v>142398923.9928537</v>
      </c>
    </row>
    <row r="6" spans="2:15" x14ac:dyDescent="0.2">
      <c r="B6" s="18">
        <v>2111</v>
      </c>
      <c r="C6" s="19" t="s">
        <v>15</v>
      </c>
      <c r="D6" s="20">
        <f t="shared" ref="D6:L6" si="7">+D7</f>
        <v>333090529</v>
      </c>
      <c r="E6" s="20">
        <f t="shared" si="7"/>
        <v>14551455.297593908</v>
      </c>
      <c r="F6" s="20">
        <f t="shared" si="7"/>
        <v>14488696.753901709</v>
      </c>
      <c r="G6" s="20">
        <f t="shared" si="7"/>
        <v>14595110.049999999</v>
      </c>
      <c r="H6" s="20">
        <f t="shared" si="7"/>
        <v>14604560.341500001</v>
      </c>
      <c r="I6" s="20">
        <f t="shared" si="7"/>
        <v>14995562.336999997</v>
      </c>
      <c r="J6" s="20">
        <f t="shared" si="7"/>
        <v>15308400.078</v>
      </c>
      <c r="K6" s="20">
        <f t="shared" si="7"/>
        <v>15312043.51</v>
      </c>
      <c r="L6" s="20">
        <f t="shared" si="7"/>
        <v>103855828.36799562</v>
      </c>
    </row>
    <row r="7" spans="2:15" ht="17.25" customHeight="1" x14ac:dyDescent="0.2">
      <c r="B7" s="21" t="s">
        <v>16</v>
      </c>
      <c r="C7" s="22" t="s">
        <v>17</v>
      </c>
      <c r="D7" s="23">
        <v>333090529</v>
      </c>
      <c r="E7" s="23">
        <v>14551455.297593908</v>
      </c>
      <c r="F7" s="23">
        <v>14488696.753901709</v>
      </c>
      <c r="G7" s="23">
        <v>14595110.049999999</v>
      </c>
      <c r="H7" s="23">
        <v>14604560.341500001</v>
      </c>
      <c r="I7" s="23">
        <v>14995562.336999997</v>
      </c>
      <c r="J7" s="23">
        <v>15308400.078</v>
      </c>
      <c r="K7" s="23">
        <v>15312043.51</v>
      </c>
      <c r="L7" s="23">
        <f>+E7+F7+G7+H7+I7+J7+K7</f>
        <v>103855828.36799562</v>
      </c>
      <c r="M7" s="8"/>
    </row>
    <row r="8" spans="2:15" x14ac:dyDescent="0.2">
      <c r="B8" s="18">
        <v>2112</v>
      </c>
      <c r="C8" s="24" t="s">
        <v>18</v>
      </c>
      <c r="D8" s="20">
        <f t="shared" ref="D8:E8" si="8">SUM(D9:D10)</f>
        <v>5000000</v>
      </c>
      <c r="E8" s="20">
        <f t="shared" si="8"/>
        <v>50000</v>
      </c>
      <c r="F8" s="20">
        <f t="shared" ref="F8:L8" si="9">SUM(F9:F10)</f>
        <v>421399.93356490741</v>
      </c>
      <c r="G8" s="20">
        <f t="shared" si="9"/>
        <v>506144.24905573402</v>
      </c>
      <c r="H8" s="20">
        <f t="shared" si="9"/>
        <v>426106.14870716317</v>
      </c>
      <c r="I8" s="20">
        <f t="shared" si="9"/>
        <v>449225.64</v>
      </c>
      <c r="J8" s="20">
        <f t="shared" si="9"/>
        <v>471530.68</v>
      </c>
      <c r="K8" s="20">
        <f t="shared" ref="K8" si="10">SUM(K9:K10)</f>
        <v>557803.75515003258</v>
      </c>
      <c r="L8" s="20">
        <f t="shared" si="9"/>
        <v>2882210.4064778369</v>
      </c>
      <c r="M8" s="8"/>
      <c r="O8" s="25"/>
    </row>
    <row r="9" spans="2:15" ht="17.25" customHeight="1" x14ac:dyDescent="0.2">
      <c r="B9" s="21" t="s">
        <v>19</v>
      </c>
      <c r="C9" s="26" t="s">
        <v>20</v>
      </c>
      <c r="D9" s="23">
        <v>1000000</v>
      </c>
      <c r="E9" s="23">
        <v>0</v>
      </c>
      <c r="F9" s="23">
        <v>0</v>
      </c>
      <c r="G9" s="23">
        <v>83064.100000000006</v>
      </c>
      <c r="H9" s="23">
        <v>0</v>
      </c>
      <c r="I9" s="23">
        <v>33225.64</v>
      </c>
      <c r="J9" s="23">
        <v>50530.67</v>
      </c>
      <c r="K9" s="23">
        <v>137748.03</v>
      </c>
      <c r="L9" s="23">
        <f t="shared" ref="L9:L10" si="11">+E9+F9+G9+H9+I9+J9+K9</f>
        <v>304568.44</v>
      </c>
    </row>
    <row r="10" spans="2:15" ht="16.5" customHeight="1" x14ac:dyDescent="0.2">
      <c r="B10" s="21" t="s">
        <v>21</v>
      </c>
      <c r="C10" s="26" t="s">
        <v>22</v>
      </c>
      <c r="D10" s="23">
        <v>4000000</v>
      </c>
      <c r="E10" s="23">
        <v>50000</v>
      </c>
      <c r="F10" s="23">
        <v>421399.93356490741</v>
      </c>
      <c r="G10" s="23">
        <v>423080.14905573404</v>
      </c>
      <c r="H10" s="23">
        <v>426106.14870716317</v>
      </c>
      <c r="I10" s="23">
        <v>416000</v>
      </c>
      <c r="J10" s="23">
        <v>421000.01</v>
      </c>
      <c r="K10" s="23">
        <v>420055.72515003255</v>
      </c>
      <c r="L10" s="23">
        <f t="shared" si="11"/>
        <v>2577641.9664778369</v>
      </c>
      <c r="M10" s="25"/>
    </row>
    <row r="11" spans="2:15" ht="15.75" customHeight="1" x14ac:dyDescent="0.2">
      <c r="B11" s="18">
        <v>2113</v>
      </c>
      <c r="C11" s="24" t="s">
        <v>23</v>
      </c>
      <c r="D11" s="20">
        <f t="shared" ref="D11:L11" si="12">+D12</f>
        <v>100000</v>
      </c>
      <c r="E11" s="20">
        <f t="shared" si="12"/>
        <v>0</v>
      </c>
      <c r="F11" s="20">
        <f t="shared" si="12"/>
        <v>0</v>
      </c>
      <c r="G11" s="20">
        <f t="shared" si="12"/>
        <v>0</v>
      </c>
      <c r="H11" s="20">
        <f t="shared" si="12"/>
        <v>0</v>
      </c>
      <c r="I11" s="20">
        <f t="shared" si="12"/>
        <v>0</v>
      </c>
      <c r="J11" s="20">
        <f t="shared" si="12"/>
        <v>0</v>
      </c>
      <c r="K11" s="20">
        <f t="shared" si="12"/>
        <v>0</v>
      </c>
      <c r="L11" s="20">
        <f t="shared" si="12"/>
        <v>0</v>
      </c>
      <c r="M11" s="8"/>
      <c r="N11" s="8"/>
    </row>
    <row r="12" spans="2:15" ht="16.5" customHeight="1" x14ac:dyDescent="0.2">
      <c r="B12" s="21" t="s">
        <v>24</v>
      </c>
      <c r="C12" s="27" t="s">
        <v>23</v>
      </c>
      <c r="D12" s="28">
        <v>100000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3">
        <f>+E12+F12+G12+H12+I12+J12+K12</f>
        <v>0</v>
      </c>
      <c r="M12" s="25"/>
      <c r="N12" s="8"/>
    </row>
    <row r="13" spans="2:15" ht="17.25" customHeight="1" x14ac:dyDescent="0.2">
      <c r="B13" s="18">
        <v>2114</v>
      </c>
      <c r="C13" s="29" t="s">
        <v>25</v>
      </c>
      <c r="D13" s="20">
        <v>30083703</v>
      </c>
      <c r="E13" s="20">
        <f t="shared" ref="E13:L13" si="13">+E14</f>
        <v>-885.73</v>
      </c>
      <c r="F13" s="20">
        <f t="shared" si="13"/>
        <v>0</v>
      </c>
      <c r="G13" s="20">
        <f t="shared" si="13"/>
        <v>0</v>
      </c>
      <c r="H13" s="20">
        <f t="shared" si="13"/>
        <v>-2657.17</v>
      </c>
      <c r="I13" s="20">
        <f t="shared" si="13"/>
        <v>22102.83</v>
      </c>
      <c r="J13" s="20">
        <f t="shared" si="13"/>
        <v>21654.99</v>
      </c>
      <c r="K13" s="20">
        <f t="shared" si="13"/>
        <v>0</v>
      </c>
      <c r="L13" s="20">
        <f t="shared" si="13"/>
        <v>40214.92</v>
      </c>
      <c r="M13" s="8"/>
      <c r="N13" s="8"/>
    </row>
    <row r="14" spans="2:15" ht="17.25" customHeight="1" x14ac:dyDescent="0.2">
      <c r="B14" s="21" t="s">
        <v>26</v>
      </c>
      <c r="C14" s="26" t="s">
        <v>27</v>
      </c>
      <c r="D14" s="23">
        <v>30083703</v>
      </c>
      <c r="E14" s="23">
        <v>-885.73</v>
      </c>
      <c r="F14" s="23">
        <v>0</v>
      </c>
      <c r="G14" s="23">
        <v>0</v>
      </c>
      <c r="H14" s="23">
        <v>-2657.17</v>
      </c>
      <c r="I14" s="23">
        <v>22102.83</v>
      </c>
      <c r="J14" s="23">
        <v>21654.99</v>
      </c>
      <c r="K14" s="23">
        <v>0</v>
      </c>
      <c r="L14" s="23">
        <f>+E14+F14+G14+H14+I14+J14+K14</f>
        <v>40214.92</v>
      </c>
      <c r="N14" s="25"/>
    </row>
    <row r="15" spans="2:15" ht="16.5" customHeight="1" x14ac:dyDescent="0.2">
      <c r="B15" s="18">
        <v>2115</v>
      </c>
      <c r="C15" s="19" t="s">
        <v>28</v>
      </c>
      <c r="D15" s="20">
        <f t="shared" ref="D15:L15" si="14">+D16</f>
        <v>25000000</v>
      </c>
      <c r="E15" s="20">
        <f t="shared" si="14"/>
        <v>2238324.4848223352</v>
      </c>
      <c r="F15" s="20">
        <f t="shared" si="14"/>
        <v>2337224.6670189202</v>
      </c>
      <c r="G15" s="20">
        <f t="shared" si="14"/>
        <v>1138330.17</v>
      </c>
      <c r="H15" s="20">
        <f t="shared" si="14"/>
        <v>53143.41</v>
      </c>
      <c r="I15" s="20">
        <f t="shared" si="14"/>
        <v>1433568.3480018459</v>
      </c>
      <c r="J15" s="20">
        <f t="shared" si="14"/>
        <v>744008.78</v>
      </c>
      <c r="K15" s="20">
        <f t="shared" si="14"/>
        <v>5766142.3700000001</v>
      </c>
      <c r="L15" s="20">
        <f t="shared" si="14"/>
        <v>13710742.229843102</v>
      </c>
      <c r="M15" s="30"/>
      <c r="N15" s="25"/>
    </row>
    <row r="16" spans="2:15" ht="18" customHeight="1" x14ac:dyDescent="0.2">
      <c r="B16" s="21" t="s">
        <v>29</v>
      </c>
      <c r="C16" s="22" t="s">
        <v>30</v>
      </c>
      <c r="D16" s="23">
        <v>25000000</v>
      </c>
      <c r="E16" s="23">
        <v>2238324.4848223352</v>
      </c>
      <c r="F16" s="23">
        <v>2337224.6670189202</v>
      </c>
      <c r="G16" s="23">
        <v>1138330.17</v>
      </c>
      <c r="H16" s="23">
        <v>53143.41</v>
      </c>
      <c r="I16" s="23">
        <v>1433568.3480018459</v>
      </c>
      <c r="J16" s="23">
        <v>744008.78</v>
      </c>
      <c r="K16" s="23">
        <v>5766142.3700000001</v>
      </c>
      <c r="L16" s="23">
        <f>+E16+F16+G16+H16+I16+J16+K16</f>
        <v>13710742.229843102</v>
      </c>
    </row>
    <row r="17" spans="2:15" x14ac:dyDescent="0.2">
      <c r="B17" s="18">
        <v>2116</v>
      </c>
      <c r="C17" s="29" t="s">
        <v>31</v>
      </c>
      <c r="D17" s="20">
        <f t="shared" ref="D17:L17" si="15">+D18</f>
        <v>32000000</v>
      </c>
      <c r="E17" s="20">
        <f t="shared" si="15"/>
        <v>1307157.4516059067</v>
      </c>
      <c r="F17" s="20">
        <f t="shared" si="15"/>
        <v>3777971.4762575012</v>
      </c>
      <c r="G17" s="20">
        <f t="shared" si="15"/>
        <v>1704452.05</v>
      </c>
      <c r="H17" s="20">
        <f t="shared" si="15"/>
        <v>2341590.69</v>
      </c>
      <c r="I17" s="20">
        <f t="shared" si="15"/>
        <v>2170845.1862713429</v>
      </c>
      <c r="J17" s="20">
        <f t="shared" si="15"/>
        <v>3178725.7144024</v>
      </c>
      <c r="K17" s="20">
        <f t="shared" si="15"/>
        <v>7429185.5</v>
      </c>
      <c r="L17" s="20">
        <f t="shared" si="15"/>
        <v>21909928.068537153</v>
      </c>
    </row>
    <row r="18" spans="2:15" ht="12.75" customHeight="1" x14ac:dyDescent="0.2">
      <c r="B18" s="21" t="s">
        <v>32</v>
      </c>
      <c r="C18" s="22" t="s">
        <v>31</v>
      </c>
      <c r="D18" s="23">
        <v>32000000</v>
      </c>
      <c r="E18" s="23">
        <v>1307157.4516059067</v>
      </c>
      <c r="F18" s="23">
        <v>3777971.4762575012</v>
      </c>
      <c r="G18" s="23">
        <v>1704452.05</v>
      </c>
      <c r="H18" s="23">
        <v>2341590.69</v>
      </c>
      <c r="I18" s="23">
        <v>2170845.1862713429</v>
      </c>
      <c r="J18" s="23">
        <v>3178725.7144024</v>
      </c>
      <c r="K18" s="23">
        <v>7429185.5</v>
      </c>
      <c r="L18" s="23">
        <f>+E18+F18+G18+H18+I18+J18+K18</f>
        <v>21909928.068537153</v>
      </c>
      <c r="M18" s="25"/>
      <c r="N18" s="25"/>
    </row>
    <row r="19" spans="2:15" x14ac:dyDescent="0.2">
      <c r="B19" s="15">
        <v>212</v>
      </c>
      <c r="C19" s="31" t="s">
        <v>33</v>
      </c>
      <c r="D19" s="17">
        <f t="shared" ref="D19:L19" si="16">+D20</f>
        <v>65719830</v>
      </c>
      <c r="E19" s="17">
        <f t="shared" si="16"/>
        <v>6884846.5999999996</v>
      </c>
      <c r="F19" s="17">
        <f t="shared" si="16"/>
        <v>6992092.2400000002</v>
      </c>
      <c r="G19" s="17">
        <f t="shared" si="16"/>
        <v>7319000.8499999996</v>
      </c>
      <c r="H19" s="17">
        <f t="shared" si="16"/>
        <v>7217440.9500000002</v>
      </c>
      <c r="I19" s="17">
        <f t="shared" si="16"/>
        <v>7250308.9999999916</v>
      </c>
      <c r="J19" s="17">
        <f t="shared" si="16"/>
        <v>7219528.3099999912</v>
      </c>
      <c r="K19" s="17">
        <f t="shared" si="16"/>
        <v>3714896.0899999915</v>
      </c>
      <c r="L19" s="17">
        <f t="shared" si="16"/>
        <v>46598114.039999969</v>
      </c>
    </row>
    <row r="20" spans="2:15" x14ac:dyDescent="0.2">
      <c r="B20" s="18">
        <v>2122</v>
      </c>
      <c r="C20" s="29" t="s">
        <v>34</v>
      </c>
      <c r="D20" s="20">
        <f t="shared" ref="D20:L20" si="17">SUM(D21:D23)</f>
        <v>65719830</v>
      </c>
      <c r="E20" s="20">
        <f t="shared" si="17"/>
        <v>6884846.5999999996</v>
      </c>
      <c r="F20" s="20">
        <f t="shared" si="17"/>
        <v>6992092.2400000002</v>
      </c>
      <c r="G20" s="20">
        <f t="shared" si="17"/>
        <v>7319000.8499999996</v>
      </c>
      <c r="H20" s="20">
        <f t="shared" ref="H20:J20" si="18">SUM(H21:H23)</f>
        <v>7217440.9500000002</v>
      </c>
      <c r="I20" s="20">
        <f t="shared" si="18"/>
        <v>7250308.9999999916</v>
      </c>
      <c r="J20" s="20">
        <f t="shared" si="18"/>
        <v>7219528.3099999912</v>
      </c>
      <c r="K20" s="20">
        <f t="shared" ref="K20" si="19">SUM(K21:K23)</f>
        <v>3714896.0899999915</v>
      </c>
      <c r="L20" s="20">
        <f t="shared" si="17"/>
        <v>46598114.039999969</v>
      </c>
    </row>
    <row r="21" spans="2:15" ht="19.5" customHeight="1" x14ac:dyDescent="0.2">
      <c r="B21" s="21" t="s">
        <v>35</v>
      </c>
      <c r="C21" s="22" t="s">
        <v>36</v>
      </c>
      <c r="D21" s="23">
        <v>20200000</v>
      </c>
      <c r="E21" s="23">
        <v>3228261.08</v>
      </c>
      <c r="F21" s="23">
        <v>3287687.89</v>
      </c>
      <c r="G21" s="23">
        <v>3528569.36</v>
      </c>
      <c r="H21" s="23">
        <v>3482253.44</v>
      </c>
      <c r="I21" s="23">
        <v>3523603.25</v>
      </c>
      <c r="J21" s="23">
        <v>3499181.61</v>
      </c>
      <c r="K21" s="23">
        <v>0</v>
      </c>
      <c r="L21" s="23">
        <f t="shared" ref="L21:L23" si="20">+E21+F21+G21+H21+I21+J21+K21</f>
        <v>20549556.629999999</v>
      </c>
    </row>
    <row r="22" spans="2:15" ht="18" customHeight="1" x14ac:dyDescent="0.2">
      <c r="B22" s="32" t="s">
        <v>37</v>
      </c>
      <c r="C22" s="33" t="s">
        <v>38</v>
      </c>
      <c r="D22" s="23">
        <v>45000000</v>
      </c>
      <c r="E22" s="23">
        <v>3656585.52</v>
      </c>
      <c r="F22" s="23">
        <v>3704404.35</v>
      </c>
      <c r="G22" s="23">
        <v>3759660.84</v>
      </c>
      <c r="H22" s="23">
        <v>3715187.5100000002</v>
      </c>
      <c r="I22" s="23">
        <v>3706705.7499999916</v>
      </c>
      <c r="J22" s="23">
        <v>3700346.6999999918</v>
      </c>
      <c r="K22" s="23">
        <v>3694896.0899999915</v>
      </c>
      <c r="L22" s="23">
        <f t="shared" si="20"/>
        <v>25937786.759999976</v>
      </c>
    </row>
    <row r="23" spans="2:15" ht="18" customHeight="1" x14ac:dyDescent="0.2">
      <c r="B23" s="32" t="s">
        <v>39</v>
      </c>
      <c r="C23" s="33" t="s">
        <v>40</v>
      </c>
      <c r="D23" s="23">
        <v>519830</v>
      </c>
      <c r="E23" s="23">
        <v>0</v>
      </c>
      <c r="F23" s="23">
        <v>0</v>
      </c>
      <c r="G23" s="23">
        <v>30770.65</v>
      </c>
      <c r="H23" s="23">
        <v>20000</v>
      </c>
      <c r="I23" s="23">
        <v>20000</v>
      </c>
      <c r="J23" s="23">
        <v>20000</v>
      </c>
      <c r="K23" s="23">
        <v>20000</v>
      </c>
      <c r="L23" s="23">
        <f t="shared" si="20"/>
        <v>110770.65</v>
      </c>
    </row>
    <row r="24" spans="2:15" x14ac:dyDescent="0.2">
      <c r="B24" s="34">
        <v>213</v>
      </c>
      <c r="C24" s="35" t="s">
        <v>41</v>
      </c>
      <c r="D24" s="17">
        <f t="shared" ref="D24:I24" si="21">+D25+D27</f>
        <v>8800000</v>
      </c>
      <c r="E24" s="17">
        <f t="shared" si="21"/>
        <v>1136711.1099999999</v>
      </c>
      <c r="F24" s="17">
        <f t="shared" si="21"/>
        <v>1064434.08</v>
      </c>
      <c r="G24" s="17">
        <f t="shared" si="21"/>
        <v>2211869.2799999998</v>
      </c>
      <c r="H24" s="17">
        <f t="shared" si="21"/>
        <v>1587131.6</v>
      </c>
      <c r="I24" s="17">
        <f t="shared" si="21"/>
        <v>1732939.38</v>
      </c>
      <c r="J24" s="17">
        <f>+J25+J27</f>
        <v>1574931.65</v>
      </c>
      <c r="K24" s="17">
        <f>+K25+K27</f>
        <v>1052215</v>
      </c>
      <c r="L24" s="17">
        <f t="shared" ref="L24" si="22">+L25+L27</f>
        <v>10360232.1</v>
      </c>
    </row>
    <row r="25" spans="2:15" x14ac:dyDescent="0.2">
      <c r="B25" s="36">
        <v>2131</v>
      </c>
      <c r="C25" s="37" t="s">
        <v>42</v>
      </c>
      <c r="D25" s="20">
        <f t="shared" ref="D25:L25" si="23">+D26</f>
        <v>5000000</v>
      </c>
      <c r="E25" s="20">
        <f t="shared" si="23"/>
        <v>821152.36</v>
      </c>
      <c r="F25" s="20">
        <f t="shared" si="23"/>
        <v>748875.33000000007</v>
      </c>
      <c r="G25" s="20">
        <f t="shared" si="23"/>
        <v>1896310.5299999998</v>
      </c>
      <c r="H25" s="20">
        <f t="shared" si="23"/>
        <v>1271572.8500000001</v>
      </c>
      <c r="I25" s="20">
        <f t="shared" si="23"/>
        <v>1293480.6299999999</v>
      </c>
      <c r="J25" s="20">
        <f t="shared" si="23"/>
        <v>1259372.8999999999</v>
      </c>
      <c r="K25" s="20">
        <f t="shared" si="23"/>
        <v>736656.25</v>
      </c>
      <c r="L25" s="20">
        <f t="shared" si="23"/>
        <v>8027420.8499999996</v>
      </c>
    </row>
    <row r="26" spans="2:15" x14ac:dyDescent="0.2">
      <c r="B26" s="32" t="s">
        <v>43</v>
      </c>
      <c r="C26" s="38" t="s">
        <v>44</v>
      </c>
      <c r="D26" s="23">
        <v>5000000</v>
      </c>
      <c r="E26" s="23">
        <v>821152.36</v>
      </c>
      <c r="F26" s="23">
        <v>748875.33000000007</v>
      </c>
      <c r="G26" s="23">
        <v>1896310.5299999998</v>
      </c>
      <c r="H26" s="23">
        <v>1271572.8500000001</v>
      </c>
      <c r="I26" s="23">
        <v>1293480.6299999999</v>
      </c>
      <c r="J26" s="23">
        <v>1259372.8999999999</v>
      </c>
      <c r="K26" s="23">
        <v>736656.25</v>
      </c>
      <c r="L26" s="23">
        <f>+E26+F26+G26+H26+I26+J26+K26</f>
        <v>8027420.8499999996</v>
      </c>
    </row>
    <row r="27" spans="2:15" x14ac:dyDescent="0.2">
      <c r="B27" s="36">
        <v>2132</v>
      </c>
      <c r="C27" s="37" t="s">
        <v>45</v>
      </c>
      <c r="D27" s="20">
        <f t="shared" ref="D27:L27" si="24">+D28</f>
        <v>3800000</v>
      </c>
      <c r="E27" s="20">
        <f t="shared" si="24"/>
        <v>315558.75</v>
      </c>
      <c r="F27" s="20">
        <f t="shared" si="24"/>
        <v>315558.75</v>
      </c>
      <c r="G27" s="20">
        <f t="shared" si="24"/>
        <v>315558.75</v>
      </c>
      <c r="H27" s="20">
        <f t="shared" si="24"/>
        <v>315558.75</v>
      </c>
      <c r="I27" s="20">
        <f t="shared" si="24"/>
        <v>439458.75</v>
      </c>
      <c r="J27" s="20">
        <f t="shared" si="24"/>
        <v>315558.75</v>
      </c>
      <c r="K27" s="20">
        <f t="shared" si="24"/>
        <v>315558.75</v>
      </c>
      <c r="L27" s="20">
        <f t="shared" si="24"/>
        <v>2332811.25</v>
      </c>
    </row>
    <row r="28" spans="2:15" x14ac:dyDescent="0.2">
      <c r="B28" s="32" t="s">
        <v>46</v>
      </c>
      <c r="C28" s="38" t="s">
        <v>47</v>
      </c>
      <c r="D28" s="23">
        <v>3800000</v>
      </c>
      <c r="E28" s="23">
        <v>315558.75</v>
      </c>
      <c r="F28" s="23">
        <v>315558.75</v>
      </c>
      <c r="G28" s="23">
        <v>315558.75</v>
      </c>
      <c r="H28" s="23">
        <v>315558.75</v>
      </c>
      <c r="I28" s="23">
        <v>439458.75</v>
      </c>
      <c r="J28" s="23">
        <v>315558.75</v>
      </c>
      <c r="K28" s="23">
        <v>315558.75</v>
      </c>
      <c r="L28" s="23">
        <f>+E28+F28+G28+H28+I28+J28+K28</f>
        <v>2332811.25</v>
      </c>
    </row>
    <row r="29" spans="2:15" x14ac:dyDescent="0.2">
      <c r="B29" s="34">
        <v>214</v>
      </c>
      <c r="C29" s="35" t="s">
        <v>48</v>
      </c>
      <c r="D29" s="17">
        <f t="shared" ref="D29:L29" si="25">+D30+D31</f>
        <v>44519830</v>
      </c>
      <c r="E29" s="17">
        <f t="shared" si="25"/>
        <v>51183.08</v>
      </c>
      <c r="F29" s="17">
        <f t="shared" si="25"/>
        <v>24279.14</v>
      </c>
      <c r="G29" s="17">
        <f t="shared" si="25"/>
        <v>0</v>
      </c>
      <c r="H29" s="17">
        <f t="shared" si="25"/>
        <v>15000</v>
      </c>
      <c r="I29" s="17">
        <f t="shared" si="25"/>
        <v>489000</v>
      </c>
      <c r="J29" s="17">
        <f t="shared" si="25"/>
        <v>0</v>
      </c>
      <c r="K29" s="17">
        <f t="shared" ref="K29" si="26">+K30+K31</f>
        <v>2409000</v>
      </c>
      <c r="L29" s="17">
        <f t="shared" si="25"/>
        <v>2988462.22</v>
      </c>
    </row>
    <row r="30" spans="2:15" ht="15" customHeight="1" x14ac:dyDescent="0.2">
      <c r="B30" s="32" t="s">
        <v>49</v>
      </c>
      <c r="C30" s="39" t="s">
        <v>50</v>
      </c>
      <c r="D30" s="23">
        <v>1000000</v>
      </c>
      <c r="E30" s="23">
        <v>0</v>
      </c>
      <c r="F30" s="23">
        <v>0</v>
      </c>
      <c r="G30" s="23">
        <v>0</v>
      </c>
      <c r="H30" s="23">
        <v>15000</v>
      </c>
      <c r="I30" s="23">
        <v>489000</v>
      </c>
      <c r="J30" s="23">
        <v>0</v>
      </c>
      <c r="K30" s="23">
        <v>309000</v>
      </c>
      <c r="L30" s="23">
        <f>+E30+F30+G30+H30+I30+J30+K30</f>
        <v>813000</v>
      </c>
      <c r="M30" s="30"/>
    </row>
    <row r="31" spans="2:15" x14ac:dyDescent="0.2">
      <c r="B31" s="36">
        <v>2142</v>
      </c>
      <c r="C31" s="40" t="s">
        <v>51</v>
      </c>
      <c r="D31" s="20">
        <f t="shared" ref="D31:L31" si="27">SUM(D32:D34)</f>
        <v>43519830</v>
      </c>
      <c r="E31" s="20">
        <f t="shared" si="27"/>
        <v>51183.08</v>
      </c>
      <c r="F31" s="20">
        <f t="shared" si="27"/>
        <v>24279.14</v>
      </c>
      <c r="G31" s="20">
        <f t="shared" si="27"/>
        <v>0</v>
      </c>
      <c r="H31" s="20">
        <f t="shared" ref="H31:J31" si="28">SUM(H32:H34)</f>
        <v>0</v>
      </c>
      <c r="I31" s="20">
        <f t="shared" si="28"/>
        <v>0</v>
      </c>
      <c r="J31" s="20">
        <f t="shared" si="28"/>
        <v>0</v>
      </c>
      <c r="K31" s="20">
        <f t="shared" ref="K31" si="29">SUM(K32:K34)</f>
        <v>2100000</v>
      </c>
      <c r="L31" s="20">
        <f t="shared" si="27"/>
        <v>2175462.2200000002</v>
      </c>
      <c r="M31" s="8"/>
      <c r="O31" s="25"/>
    </row>
    <row r="32" spans="2:15" x14ac:dyDescent="0.2">
      <c r="B32" s="32" t="s">
        <v>52</v>
      </c>
      <c r="C32" s="39" t="s">
        <v>53</v>
      </c>
      <c r="D32" s="23">
        <v>2019830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2100000</v>
      </c>
      <c r="L32" s="23">
        <f t="shared" ref="L32:L34" si="30">+E32+F32+G32+H32+I32+J32+K32</f>
        <v>2100000</v>
      </c>
      <c r="M32" s="8"/>
      <c r="O32" s="8"/>
    </row>
    <row r="33" spans="2:13" ht="14.25" customHeight="1" x14ac:dyDescent="0.2">
      <c r="B33" s="32" t="s">
        <v>54</v>
      </c>
      <c r="C33" s="39" t="s">
        <v>55</v>
      </c>
      <c r="D33" s="23">
        <v>1000000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f t="shared" si="30"/>
        <v>0</v>
      </c>
      <c r="M33" s="8"/>
    </row>
    <row r="34" spans="2:13" ht="16.5" customHeight="1" x14ac:dyDescent="0.2">
      <c r="B34" s="32" t="s">
        <v>56</v>
      </c>
      <c r="C34" s="39" t="s">
        <v>57</v>
      </c>
      <c r="D34" s="23">
        <v>40500000</v>
      </c>
      <c r="E34" s="23">
        <v>51183.08</v>
      </c>
      <c r="F34" s="23">
        <v>24279.14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 t="shared" si="30"/>
        <v>75462.22</v>
      </c>
    </row>
    <row r="35" spans="2:13" x14ac:dyDescent="0.2">
      <c r="B35" s="34">
        <v>215</v>
      </c>
      <c r="C35" s="41" t="s">
        <v>58</v>
      </c>
      <c r="D35" s="17">
        <f t="shared" ref="D35:I35" si="31">D38+D37+D36+D39</f>
        <v>63200000</v>
      </c>
      <c r="E35" s="17">
        <f t="shared" si="31"/>
        <v>3803660.9037481993</v>
      </c>
      <c r="F35" s="17">
        <f t="shared" si="31"/>
        <v>3789712.8618735</v>
      </c>
      <c r="G35" s="17">
        <f t="shared" si="31"/>
        <v>4070886.6052161502</v>
      </c>
      <c r="H35" s="17">
        <f t="shared" si="31"/>
        <v>3962278.9392163497</v>
      </c>
      <c r="I35" s="17">
        <f t="shared" si="31"/>
        <v>3756446.8711758005</v>
      </c>
      <c r="J35" s="17">
        <f>J38+J37+J36+J39</f>
        <v>3863002.4009097004</v>
      </c>
      <c r="K35" s="17">
        <f>K38+K37+K36+K39</f>
        <v>0</v>
      </c>
      <c r="L35" s="17">
        <f t="shared" ref="L35" si="32">L38+L37+L36+L39</f>
        <v>23245988.582139701</v>
      </c>
    </row>
    <row r="36" spans="2:13" x14ac:dyDescent="0.2">
      <c r="B36" s="32" t="s">
        <v>59</v>
      </c>
      <c r="C36" s="38" t="s">
        <v>60</v>
      </c>
      <c r="D36" s="23">
        <v>19000000</v>
      </c>
      <c r="E36" s="23">
        <v>1026615.2277751999</v>
      </c>
      <c r="F36" s="23">
        <v>1021815.7670505</v>
      </c>
      <c r="G36" s="23">
        <v>1032193.9072336501</v>
      </c>
      <c r="H36" s="23">
        <v>923745.13400434994</v>
      </c>
      <c r="I36" s="23">
        <v>1060805.4546553001</v>
      </c>
      <c r="J36" s="23">
        <v>1082486.5102382</v>
      </c>
      <c r="K36" s="23">
        <v>0</v>
      </c>
      <c r="L36" s="23">
        <f t="shared" ref="L36:L39" si="33">+E36+F36+G36+H36+I36+J36+K36</f>
        <v>6147662.0009572003</v>
      </c>
    </row>
    <row r="37" spans="2:13" x14ac:dyDescent="0.2">
      <c r="B37" s="32" t="s">
        <v>61</v>
      </c>
      <c r="C37" s="38" t="s">
        <v>62</v>
      </c>
      <c r="D37" s="23">
        <v>20000000</v>
      </c>
      <c r="E37" s="23">
        <v>1035746.6210379996</v>
      </c>
      <c r="F37" s="23">
        <v>1025860.0310949998</v>
      </c>
      <c r="G37" s="23">
        <v>1036252.8089934997</v>
      </c>
      <c r="H37" s="23">
        <v>1035917.0935164997</v>
      </c>
      <c r="I37" s="23">
        <v>1064904.7112070001</v>
      </c>
      <c r="J37" s="23">
        <v>1086616.3465580002</v>
      </c>
      <c r="K37" s="23">
        <v>0</v>
      </c>
      <c r="L37" s="23">
        <f t="shared" si="33"/>
        <v>6285297.6124079982</v>
      </c>
    </row>
    <row r="38" spans="2:13" ht="14.25" customHeight="1" x14ac:dyDescent="0.2">
      <c r="B38" s="32" t="s">
        <v>63</v>
      </c>
      <c r="C38" s="38" t="s">
        <v>64</v>
      </c>
      <c r="D38" s="42">
        <v>2200000</v>
      </c>
      <c r="E38" s="42">
        <v>124899.05493499999</v>
      </c>
      <c r="F38" s="42">
        <v>125637.06372800004</v>
      </c>
      <c r="G38" s="42">
        <v>126839.88898900001</v>
      </c>
      <c r="H38" s="42">
        <v>127016.71169550002</v>
      </c>
      <c r="I38" s="42">
        <v>130736.7053135</v>
      </c>
      <c r="J38" s="42">
        <v>133899.54411350001</v>
      </c>
      <c r="K38" s="42">
        <v>0</v>
      </c>
      <c r="L38" s="23">
        <f t="shared" si="33"/>
        <v>769028.96877450007</v>
      </c>
    </row>
    <row r="39" spans="2:13" ht="24" customHeight="1" x14ac:dyDescent="0.2">
      <c r="B39" s="43" t="s">
        <v>65</v>
      </c>
      <c r="C39" s="44" t="s">
        <v>66</v>
      </c>
      <c r="D39" s="23">
        <v>22000000</v>
      </c>
      <c r="E39" s="23">
        <v>1616400</v>
      </c>
      <c r="F39" s="23">
        <v>1616400</v>
      </c>
      <c r="G39" s="23">
        <v>1875600</v>
      </c>
      <c r="H39" s="23">
        <v>1875600</v>
      </c>
      <c r="I39" s="23">
        <v>1500000</v>
      </c>
      <c r="J39" s="23">
        <v>1560000</v>
      </c>
      <c r="K39" s="23">
        <v>0</v>
      </c>
      <c r="L39" s="23">
        <f t="shared" si="33"/>
        <v>10044000</v>
      </c>
      <c r="M39" s="30"/>
    </row>
    <row r="40" spans="2:13" x14ac:dyDescent="0.2">
      <c r="B40" s="45">
        <v>22</v>
      </c>
      <c r="C40" s="46" t="s">
        <v>67</v>
      </c>
      <c r="D40" s="14">
        <f t="shared" ref="D40:J40" si="34">D41+D50+D53+D56+D60+D69+D72+D78+D91</f>
        <v>145202467</v>
      </c>
      <c r="E40" s="14">
        <f t="shared" si="34"/>
        <v>8003705.73891016</v>
      </c>
      <c r="F40" s="14">
        <f t="shared" si="34"/>
        <v>7512284.9140000008</v>
      </c>
      <c r="G40" s="14">
        <f t="shared" si="34"/>
        <v>11885977.427719999</v>
      </c>
      <c r="H40" s="14">
        <f t="shared" si="34"/>
        <v>9925009.0709921513</v>
      </c>
      <c r="I40" s="14">
        <f t="shared" si="34"/>
        <v>9983922.4519292004</v>
      </c>
      <c r="J40" s="14">
        <f t="shared" si="34"/>
        <v>8995221.7316569984</v>
      </c>
      <c r="K40" s="14">
        <f t="shared" ref="K40" si="35">K41+K50+K53+K56+K60+K69+K72+K78+K91</f>
        <v>10517082.278199999</v>
      </c>
      <c r="L40" s="14">
        <f>L41+L50+L53+L56+L60+L69+L72+L78+L91</f>
        <v>66823203.613408513</v>
      </c>
    </row>
    <row r="41" spans="2:13" x14ac:dyDescent="0.2">
      <c r="B41" s="34">
        <v>221</v>
      </c>
      <c r="C41" s="35" t="s">
        <v>68</v>
      </c>
      <c r="D41" s="17">
        <f t="shared" ref="D41:I41" si="36">D42+D43+D44+D45+D46+D47+D48+D49</f>
        <v>15990000</v>
      </c>
      <c r="E41" s="17">
        <f t="shared" si="36"/>
        <v>1557151.3038143599</v>
      </c>
      <c r="F41" s="17">
        <f t="shared" si="36"/>
        <v>637368.48200000008</v>
      </c>
      <c r="G41" s="17">
        <f t="shared" si="36"/>
        <v>1091203.68612</v>
      </c>
      <c r="H41" s="17">
        <f t="shared" si="36"/>
        <v>1555199.55119215</v>
      </c>
      <c r="I41" s="17">
        <f t="shared" si="36"/>
        <v>1039217.9353292001</v>
      </c>
      <c r="J41" s="17">
        <f>J42+J43+J44+J45+J46+J47+J48+J49</f>
        <v>1034929.4688570001</v>
      </c>
      <c r="K41" s="17">
        <f>K42+K43+K44+K45+K46+K47+K48+K49</f>
        <v>613061.33199999994</v>
      </c>
      <c r="L41" s="17">
        <f t="shared" ref="L41" si="37">L42+L43+L44+L45+L46+L47+L48+L49</f>
        <v>7528131.7593127117</v>
      </c>
    </row>
    <row r="42" spans="2:13" x14ac:dyDescent="0.2">
      <c r="B42" s="32" t="s">
        <v>69</v>
      </c>
      <c r="C42" s="38" t="s">
        <v>70</v>
      </c>
      <c r="D42" s="23">
        <v>300000</v>
      </c>
      <c r="E42" s="23">
        <v>14750</v>
      </c>
      <c r="F42" s="23">
        <v>0</v>
      </c>
      <c r="G42" s="23">
        <v>29500</v>
      </c>
      <c r="H42" s="23">
        <v>14750</v>
      </c>
      <c r="I42" s="23">
        <v>0</v>
      </c>
      <c r="J42" s="23">
        <v>29500</v>
      </c>
      <c r="K42" s="23">
        <v>14750</v>
      </c>
      <c r="L42" s="23">
        <f t="shared" ref="L42:L49" si="38">+E42+F42+G42+H42+I42+J42+K42</f>
        <v>103250</v>
      </c>
    </row>
    <row r="43" spans="2:13" x14ac:dyDescent="0.2">
      <c r="B43" s="32" t="s">
        <v>71</v>
      </c>
      <c r="C43" s="47" t="s">
        <v>72</v>
      </c>
      <c r="D43" s="23">
        <v>300000</v>
      </c>
      <c r="E43" s="23">
        <v>6595.25</v>
      </c>
      <c r="F43" s="23">
        <v>0</v>
      </c>
      <c r="G43" s="23">
        <v>0</v>
      </c>
      <c r="H43" s="23">
        <v>0</v>
      </c>
      <c r="I43" s="23">
        <v>0</v>
      </c>
      <c r="J43" s="23">
        <v>278.07</v>
      </c>
      <c r="K43" s="23">
        <v>0</v>
      </c>
      <c r="L43" s="23">
        <f t="shared" si="38"/>
        <v>6873.32</v>
      </c>
    </row>
    <row r="44" spans="2:13" x14ac:dyDescent="0.2">
      <c r="B44" s="32" t="s">
        <v>73</v>
      </c>
      <c r="C44" s="33" t="s">
        <v>74</v>
      </c>
      <c r="D44" s="23">
        <v>4000000</v>
      </c>
      <c r="E44" s="23">
        <v>234596.43281435999</v>
      </c>
      <c r="F44" s="23">
        <v>232249.69</v>
      </c>
      <c r="G44" s="23">
        <v>232193.45411999998</v>
      </c>
      <c r="H44" s="23">
        <v>232067.36919215004</v>
      </c>
      <c r="I44" s="23">
        <v>277991.54242920002</v>
      </c>
      <c r="J44" s="23">
        <v>275607.13</v>
      </c>
      <c r="K44" s="23">
        <v>0</v>
      </c>
      <c r="L44" s="23">
        <f t="shared" si="38"/>
        <v>1484705.6185557102</v>
      </c>
    </row>
    <row r="45" spans="2:13" x14ac:dyDescent="0.2">
      <c r="B45" s="32" t="s">
        <v>75</v>
      </c>
      <c r="C45" s="33" t="s">
        <v>76</v>
      </c>
      <c r="D45" s="23">
        <v>20000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f t="shared" si="38"/>
        <v>0</v>
      </c>
      <c r="M45" s="25"/>
    </row>
    <row r="46" spans="2:13" x14ac:dyDescent="0.2">
      <c r="B46" s="32" t="s">
        <v>77</v>
      </c>
      <c r="C46" s="47" t="s">
        <v>78</v>
      </c>
      <c r="D46" s="23">
        <v>5100000</v>
      </c>
      <c r="E46" s="23">
        <v>397861.58100000001</v>
      </c>
      <c r="F46" s="23">
        <v>405118.79200000002</v>
      </c>
      <c r="G46" s="23">
        <v>405929.68200000003</v>
      </c>
      <c r="H46" s="23">
        <v>933880.00200000009</v>
      </c>
      <c r="I46" s="23">
        <v>377302.50290000002</v>
      </c>
      <c r="J46" s="23">
        <v>320110.06885700003</v>
      </c>
      <c r="K46" s="23">
        <v>175140.73200000002</v>
      </c>
      <c r="L46" s="23">
        <f t="shared" si="38"/>
        <v>3015343.3607570003</v>
      </c>
      <c r="M46" s="25"/>
    </row>
    <row r="47" spans="2:13" x14ac:dyDescent="0.2">
      <c r="B47" s="32" t="s">
        <v>79</v>
      </c>
      <c r="C47" s="33" t="s">
        <v>80</v>
      </c>
      <c r="D47" s="23">
        <v>6170000</v>
      </c>
      <c r="E47" s="23">
        <v>903348.04</v>
      </c>
      <c r="F47" s="23">
        <v>0</v>
      </c>
      <c r="G47" s="23">
        <v>423580.55</v>
      </c>
      <c r="H47" s="23">
        <v>367422.18</v>
      </c>
      <c r="I47" s="23">
        <v>383923.89</v>
      </c>
      <c r="J47" s="23">
        <v>402354.2</v>
      </c>
      <c r="K47" s="23">
        <v>423170.6</v>
      </c>
      <c r="L47" s="23">
        <f t="shared" si="38"/>
        <v>2903799.4600000004</v>
      </c>
    </row>
    <row r="48" spans="2:13" x14ac:dyDescent="0.2">
      <c r="B48" s="32" t="s">
        <v>81</v>
      </c>
      <c r="C48" s="33" t="s">
        <v>82</v>
      </c>
      <c r="D48" s="23">
        <v>50000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f t="shared" si="38"/>
        <v>0</v>
      </c>
    </row>
    <row r="49" spans="2:12" x14ac:dyDescent="0.2">
      <c r="B49" s="32" t="s">
        <v>83</v>
      </c>
      <c r="C49" s="33" t="s">
        <v>84</v>
      </c>
      <c r="D49" s="23">
        <v>50000</v>
      </c>
      <c r="E49" s="23">
        <v>0</v>
      </c>
      <c r="F49" s="23">
        <v>0</v>
      </c>
      <c r="G49" s="23">
        <v>0</v>
      </c>
      <c r="H49" s="23">
        <v>7080</v>
      </c>
      <c r="I49" s="23">
        <v>0</v>
      </c>
      <c r="J49" s="23">
        <v>7080</v>
      </c>
      <c r="K49" s="23">
        <v>0</v>
      </c>
      <c r="L49" s="23">
        <f t="shared" si="38"/>
        <v>14160</v>
      </c>
    </row>
    <row r="50" spans="2:12" x14ac:dyDescent="0.2">
      <c r="B50" s="34">
        <v>222</v>
      </c>
      <c r="C50" s="48" t="s">
        <v>85</v>
      </c>
      <c r="D50" s="17">
        <f t="shared" ref="D50:I50" si="39">+D51+D52</f>
        <v>5395000</v>
      </c>
      <c r="E50" s="17">
        <f t="shared" si="39"/>
        <v>375002.82</v>
      </c>
      <c r="F50" s="17">
        <f t="shared" si="39"/>
        <v>868438.73540000001</v>
      </c>
      <c r="G50" s="17">
        <f t="shared" si="39"/>
        <v>489.995</v>
      </c>
      <c r="H50" s="17">
        <f t="shared" si="39"/>
        <v>1600714.8399999999</v>
      </c>
      <c r="I50" s="17">
        <f t="shared" si="39"/>
        <v>666700</v>
      </c>
      <c r="J50" s="17">
        <f>+J51+J52</f>
        <v>263611</v>
      </c>
      <c r="K50" s="17">
        <f>+K51+K52</f>
        <v>147500</v>
      </c>
      <c r="L50" s="17">
        <f t="shared" ref="L50" si="40">+L51+L52</f>
        <v>3922457.3903999999</v>
      </c>
    </row>
    <row r="51" spans="2:12" x14ac:dyDescent="0.2">
      <c r="B51" s="49" t="s">
        <v>86</v>
      </c>
      <c r="C51" s="38" t="s">
        <v>87</v>
      </c>
      <c r="D51" s="23">
        <v>4000000</v>
      </c>
      <c r="E51" s="23">
        <v>182249.82</v>
      </c>
      <c r="F51" s="23">
        <v>382125.72480000003</v>
      </c>
      <c r="G51" s="23">
        <v>0</v>
      </c>
      <c r="H51" s="23">
        <v>601800</v>
      </c>
      <c r="I51" s="23">
        <v>666700</v>
      </c>
      <c r="J51" s="23">
        <v>0</v>
      </c>
      <c r="K51" s="23">
        <v>147500</v>
      </c>
      <c r="L51" s="23">
        <f t="shared" ref="L51:L52" si="41">+E51+F51+G51+H51+I51+J51+K51</f>
        <v>1980375.5448</v>
      </c>
    </row>
    <row r="52" spans="2:12" x14ac:dyDescent="0.2">
      <c r="B52" s="49" t="s">
        <v>88</v>
      </c>
      <c r="C52" s="38" t="s">
        <v>89</v>
      </c>
      <c r="D52" s="23">
        <v>1395000</v>
      </c>
      <c r="E52" s="23">
        <v>192753</v>
      </c>
      <c r="F52" s="23">
        <v>486313.01059999998</v>
      </c>
      <c r="G52" s="23">
        <v>489.995</v>
      </c>
      <c r="H52" s="23">
        <v>998914.84</v>
      </c>
      <c r="I52" s="23">
        <v>0</v>
      </c>
      <c r="J52" s="23">
        <v>263611</v>
      </c>
      <c r="K52" s="23">
        <v>0</v>
      </c>
      <c r="L52" s="23">
        <f t="shared" si="41"/>
        <v>1942081.8455999999</v>
      </c>
    </row>
    <row r="53" spans="2:12" x14ac:dyDescent="0.2">
      <c r="B53" s="34">
        <v>223</v>
      </c>
      <c r="C53" s="35" t="s">
        <v>90</v>
      </c>
      <c r="D53" s="17">
        <f t="shared" ref="D53:E53" si="42">SUM(D54:D55)</f>
        <v>6000000</v>
      </c>
      <c r="E53" s="17">
        <f t="shared" si="42"/>
        <v>353650</v>
      </c>
      <c r="F53" s="17">
        <f t="shared" ref="F53:I53" si="43">SUM(F54:F55)</f>
        <v>527000</v>
      </c>
      <c r="G53" s="17">
        <f t="shared" si="43"/>
        <v>1372680</v>
      </c>
      <c r="H53" s="17">
        <f t="shared" si="43"/>
        <v>614114</v>
      </c>
      <c r="I53" s="17">
        <f t="shared" si="43"/>
        <v>1759600</v>
      </c>
      <c r="J53" s="17">
        <f>SUM(J54:J55)</f>
        <v>1661975</v>
      </c>
      <c r="K53" s="17">
        <f>SUM(K54:K55)</f>
        <v>229500</v>
      </c>
      <c r="L53" s="17">
        <f t="shared" ref="L53" si="44">SUM(L54:L55)</f>
        <v>6518519</v>
      </c>
    </row>
    <row r="54" spans="2:12" x14ac:dyDescent="0.2">
      <c r="B54" s="32" t="s">
        <v>91</v>
      </c>
      <c r="C54" s="38" t="s">
        <v>92</v>
      </c>
      <c r="D54" s="50">
        <v>3000000</v>
      </c>
      <c r="E54" s="50">
        <v>87700</v>
      </c>
      <c r="F54" s="50">
        <v>438500</v>
      </c>
      <c r="G54" s="50">
        <v>160800</v>
      </c>
      <c r="H54" s="50">
        <v>168494</v>
      </c>
      <c r="I54" s="50">
        <v>147600</v>
      </c>
      <c r="J54" s="50">
        <v>178400</v>
      </c>
      <c r="K54" s="50">
        <v>229500</v>
      </c>
      <c r="L54" s="23">
        <f t="shared" ref="L54:L55" si="45">+E54+F54+G54+H54+I54+J54+K54</f>
        <v>1410994</v>
      </c>
    </row>
    <row r="55" spans="2:12" x14ac:dyDescent="0.2">
      <c r="B55" s="32" t="s">
        <v>93</v>
      </c>
      <c r="C55" s="38" t="s">
        <v>94</v>
      </c>
      <c r="D55" s="50">
        <v>3000000</v>
      </c>
      <c r="E55" s="50">
        <v>265950</v>
      </c>
      <c r="F55" s="50">
        <v>88500</v>
      </c>
      <c r="G55" s="50">
        <v>1211880</v>
      </c>
      <c r="H55" s="50">
        <v>445620</v>
      </c>
      <c r="I55" s="50">
        <v>1612000</v>
      </c>
      <c r="J55" s="50">
        <v>1483575</v>
      </c>
      <c r="K55" s="50">
        <v>0</v>
      </c>
      <c r="L55" s="23">
        <f t="shared" si="45"/>
        <v>5107525</v>
      </c>
    </row>
    <row r="56" spans="2:12" x14ac:dyDescent="0.2">
      <c r="B56" s="34">
        <v>224</v>
      </c>
      <c r="C56" s="35" t="s">
        <v>95</v>
      </c>
      <c r="D56" s="17">
        <f t="shared" ref="D56:L56" si="46">+D57+D58+D59</f>
        <v>1750000</v>
      </c>
      <c r="E56" s="17">
        <f t="shared" si="46"/>
        <v>185638</v>
      </c>
      <c r="F56" s="17">
        <f t="shared" si="46"/>
        <v>46909.02</v>
      </c>
      <c r="G56" s="17">
        <f t="shared" si="46"/>
        <v>26762.05</v>
      </c>
      <c r="H56" s="17">
        <f t="shared" si="46"/>
        <v>297093.7</v>
      </c>
      <c r="I56" s="17">
        <f t="shared" si="46"/>
        <v>102913.38</v>
      </c>
      <c r="J56" s="17">
        <f>+J57+J58+J59</f>
        <v>6600</v>
      </c>
      <c r="K56" s="17">
        <f>+K57+K58+K59</f>
        <v>899057.91999999993</v>
      </c>
      <c r="L56" s="17">
        <f t="shared" si="46"/>
        <v>1564974.0699999998</v>
      </c>
    </row>
    <row r="57" spans="2:12" x14ac:dyDescent="0.2">
      <c r="B57" s="32" t="s">
        <v>96</v>
      </c>
      <c r="C57" s="38" t="s">
        <v>97</v>
      </c>
      <c r="D57" s="42">
        <v>1500000</v>
      </c>
      <c r="E57" s="42">
        <v>109838</v>
      </c>
      <c r="F57" s="42">
        <v>45279.02</v>
      </c>
      <c r="G57" s="42">
        <v>24612.05</v>
      </c>
      <c r="H57" s="42">
        <v>268223.7</v>
      </c>
      <c r="I57" s="42">
        <v>52713.38</v>
      </c>
      <c r="J57" s="42">
        <v>6600</v>
      </c>
      <c r="K57" s="42">
        <v>898537.91999999993</v>
      </c>
      <c r="L57" s="23">
        <f t="shared" ref="L57:L59" si="47">+E57+F57+G57+H57+I57+J57+K57</f>
        <v>1405804.0699999998</v>
      </c>
    </row>
    <row r="58" spans="2:12" x14ac:dyDescent="0.2">
      <c r="B58" s="32" t="s">
        <v>98</v>
      </c>
      <c r="C58" s="38" t="s">
        <v>99</v>
      </c>
      <c r="D58" s="42">
        <v>100000</v>
      </c>
      <c r="E58" s="42">
        <v>24000</v>
      </c>
      <c r="F58" s="42">
        <v>1630</v>
      </c>
      <c r="G58" s="42">
        <v>200</v>
      </c>
      <c r="H58" s="42">
        <v>6370</v>
      </c>
      <c r="I58" s="42">
        <v>200</v>
      </c>
      <c r="J58" s="42">
        <v>0</v>
      </c>
      <c r="K58" s="42">
        <v>0</v>
      </c>
      <c r="L58" s="23">
        <f t="shared" si="47"/>
        <v>32400</v>
      </c>
    </row>
    <row r="59" spans="2:12" x14ac:dyDescent="0.2">
      <c r="B59" s="32" t="s">
        <v>100</v>
      </c>
      <c r="C59" s="38" t="s">
        <v>101</v>
      </c>
      <c r="D59" s="23">
        <v>150000</v>
      </c>
      <c r="E59" s="23">
        <v>51800</v>
      </c>
      <c r="F59" s="23">
        <v>0</v>
      </c>
      <c r="G59" s="23">
        <v>1950</v>
      </c>
      <c r="H59" s="23">
        <v>22500</v>
      </c>
      <c r="I59" s="23">
        <v>50000</v>
      </c>
      <c r="J59" s="23">
        <v>0</v>
      </c>
      <c r="K59" s="23">
        <v>520</v>
      </c>
      <c r="L59" s="23">
        <f t="shared" si="47"/>
        <v>126770</v>
      </c>
    </row>
    <row r="60" spans="2:12" ht="15.75" customHeight="1" x14ac:dyDescent="0.2">
      <c r="B60" s="34">
        <v>225</v>
      </c>
      <c r="C60" s="48" t="s">
        <v>102</v>
      </c>
      <c r="D60" s="17">
        <f t="shared" ref="D60:L60" si="48">SUM(D61:D68)</f>
        <v>3640003</v>
      </c>
      <c r="E60" s="17">
        <f t="shared" si="48"/>
        <v>46000</v>
      </c>
      <c r="F60" s="17">
        <f t="shared" si="48"/>
        <v>144569.72</v>
      </c>
      <c r="G60" s="17">
        <f t="shared" si="48"/>
        <v>1173881.8994</v>
      </c>
      <c r="H60" s="17">
        <f t="shared" ref="H60:I60" si="49">SUM(H61:H68)</f>
        <v>159300</v>
      </c>
      <c r="I60" s="17">
        <f t="shared" si="49"/>
        <v>271265.26159999997</v>
      </c>
      <c r="J60" s="17">
        <f>SUM(J61:J68)</f>
        <v>949446.22</v>
      </c>
      <c r="K60" s="17">
        <f>SUM(K61:K68)</f>
        <v>83058.428599999999</v>
      </c>
      <c r="L60" s="17">
        <f t="shared" si="48"/>
        <v>2827521.5296</v>
      </c>
    </row>
    <row r="61" spans="2:12" ht="15" customHeight="1" x14ac:dyDescent="0.2">
      <c r="B61" s="49" t="s">
        <v>103</v>
      </c>
      <c r="C61" s="51" t="s">
        <v>104</v>
      </c>
      <c r="D61" s="23">
        <v>150000</v>
      </c>
      <c r="E61" s="23">
        <v>0</v>
      </c>
      <c r="F61" s="23">
        <v>0</v>
      </c>
      <c r="G61" s="23">
        <v>26662.91</v>
      </c>
      <c r="H61" s="23">
        <v>0</v>
      </c>
      <c r="I61" s="23">
        <v>49152</v>
      </c>
      <c r="J61" s="23">
        <v>0</v>
      </c>
      <c r="K61" s="23">
        <v>0</v>
      </c>
      <c r="L61" s="23">
        <f t="shared" ref="L61:L68" si="50">+E61+F61+G61+H61+I61+J61+K61</f>
        <v>75814.91</v>
      </c>
    </row>
    <row r="62" spans="2:12" ht="28.5" customHeight="1" x14ac:dyDescent="0.2">
      <c r="B62" s="32" t="s">
        <v>105</v>
      </c>
      <c r="C62" s="52" t="s">
        <v>106</v>
      </c>
      <c r="D62" s="42">
        <v>150000</v>
      </c>
      <c r="E62" s="42">
        <v>16000</v>
      </c>
      <c r="F62" s="42">
        <v>0</v>
      </c>
      <c r="G62" s="42">
        <v>60911.989400000006</v>
      </c>
      <c r="H62" s="42">
        <v>0</v>
      </c>
      <c r="I62" s="42">
        <v>56184.661600000007</v>
      </c>
      <c r="J62" s="42">
        <v>0</v>
      </c>
      <c r="K62" s="42">
        <v>53058.428599999999</v>
      </c>
      <c r="L62" s="23">
        <f t="shared" si="50"/>
        <v>186155.0796</v>
      </c>
    </row>
    <row r="63" spans="2:12" ht="17.25" customHeight="1" x14ac:dyDescent="0.2">
      <c r="B63" s="32" t="s">
        <v>107</v>
      </c>
      <c r="C63" s="52" t="s">
        <v>108</v>
      </c>
      <c r="D63" s="42">
        <v>360000</v>
      </c>
      <c r="E63" s="42">
        <v>0</v>
      </c>
      <c r="F63" s="42">
        <v>0</v>
      </c>
      <c r="G63" s="42">
        <v>65372</v>
      </c>
      <c r="H63" s="42">
        <v>159300</v>
      </c>
      <c r="I63" s="42">
        <v>78352</v>
      </c>
      <c r="J63" s="42">
        <v>0</v>
      </c>
      <c r="K63" s="42">
        <v>0</v>
      </c>
      <c r="L63" s="23">
        <f t="shared" si="50"/>
        <v>303024</v>
      </c>
    </row>
    <row r="64" spans="2:12" ht="19.5" customHeight="1" x14ac:dyDescent="0.2">
      <c r="B64" s="49" t="s">
        <v>109</v>
      </c>
      <c r="C64" s="53" t="s">
        <v>110</v>
      </c>
      <c r="D64" s="23">
        <v>270000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f t="shared" si="50"/>
        <v>0</v>
      </c>
    </row>
    <row r="65" spans="2:14" ht="19.5" customHeight="1" x14ac:dyDescent="0.2">
      <c r="B65" s="49" t="s">
        <v>111</v>
      </c>
      <c r="C65" s="53" t="s">
        <v>112</v>
      </c>
      <c r="D65" s="23">
        <v>120000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f t="shared" si="50"/>
        <v>0</v>
      </c>
    </row>
    <row r="66" spans="2:14" ht="21.75" customHeight="1" x14ac:dyDescent="0.2">
      <c r="B66" s="49" t="s">
        <v>113</v>
      </c>
      <c r="C66" s="53" t="s">
        <v>114</v>
      </c>
      <c r="D66" s="42">
        <v>490003</v>
      </c>
      <c r="E66" s="42">
        <v>30000</v>
      </c>
      <c r="F66" s="42">
        <v>30000</v>
      </c>
      <c r="G66" s="42">
        <v>30000</v>
      </c>
      <c r="H66" s="42">
        <v>0</v>
      </c>
      <c r="I66" s="42">
        <v>60000</v>
      </c>
      <c r="J66" s="42">
        <v>0</v>
      </c>
      <c r="K66" s="42">
        <v>30000</v>
      </c>
      <c r="L66" s="23">
        <f t="shared" si="50"/>
        <v>180000</v>
      </c>
      <c r="N66" s="8"/>
    </row>
    <row r="67" spans="2:14" ht="21.75" customHeight="1" x14ac:dyDescent="0.2">
      <c r="B67" s="49" t="s">
        <v>115</v>
      </c>
      <c r="C67" s="53" t="s">
        <v>116</v>
      </c>
      <c r="D67" s="42">
        <v>100000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23">
        <f t="shared" si="50"/>
        <v>0</v>
      </c>
      <c r="N67" s="8"/>
    </row>
    <row r="68" spans="2:14" ht="16.5" customHeight="1" x14ac:dyDescent="0.2">
      <c r="B68" s="32" t="s">
        <v>117</v>
      </c>
      <c r="C68" s="52" t="s">
        <v>118</v>
      </c>
      <c r="D68" s="23">
        <v>2000000</v>
      </c>
      <c r="E68" s="23">
        <v>0</v>
      </c>
      <c r="F68" s="23">
        <v>114569.72</v>
      </c>
      <c r="G68" s="23">
        <v>990935</v>
      </c>
      <c r="H68" s="23">
        <v>0</v>
      </c>
      <c r="I68" s="23">
        <v>27576.6</v>
      </c>
      <c r="J68" s="23">
        <v>949446.22</v>
      </c>
      <c r="K68" s="23">
        <v>0</v>
      </c>
      <c r="L68" s="23">
        <f t="shared" si="50"/>
        <v>2082527.54</v>
      </c>
      <c r="M68" s="8"/>
      <c r="N68" s="8"/>
    </row>
    <row r="69" spans="2:14" x14ac:dyDescent="0.2">
      <c r="B69" s="34">
        <v>226</v>
      </c>
      <c r="C69" s="35" t="s">
        <v>119</v>
      </c>
      <c r="D69" s="17">
        <f t="shared" ref="D69:L69" si="51">+D70+D71</f>
        <v>60144080</v>
      </c>
      <c r="E69" s="17">
        <f t="shared" si="51"/>
        <v>0</v>
      </c>
      <c r="F69" s="17">
        <f t="shared" si="51"/>
        <v>3568316.97</v>
      </c>
      <c r="G69" s="17">
        <f t="shared" si="51"/>
        <v>6987237.8300000001</v>
      </c>
      <c r="H69" s="17">
        <f t="shared" si="51"/>
        <v>3569077.35</v>
      </c>
      <c r="I69" s="17">
        <f t="shared" si="51"/>
        <v>3611550.47</v>
      </c>
      <c r="J69" s="17">
        <f t="shared" si="51"/>
        <v>3618451.1199999996</v>
      </c>
      <c r="K69" s="17">
        <f t="shared" ref="K69" si="52">+K70+K71</f>
        <v>7136407.29</v>
      </c>
      <c r="L69" s="17">
        <f t="shared" si="51"/>
        <v>28491041.030000001</v>
      </c>
      <c r="N69" s="8"/>
    </row>
    <row r="70" spans="2:14" x14ac:dyDescent="0.2">
      <c r="B70" s="32" t="s">
        <v>120</v>
      </c>
      <c r="C70" s="38" t="s">
        <v>121</v>
      </c>
      <c r="D70" s="23">
        <v>5000000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f t="shared" ref="L70:L71" si="53">+E70+F70+G70+H70+I70+J70+K70</f>
        <v>0</v>
      </c>
    </row>
    <row r="71" spans="2:14" ht="18" customHeight="1" x14ac:dyDescent="0.2">
      <c r="B71" s="32" t="s">
        <v>122</v>
      </c>
      <c r="C71" s="38" t="s">
        <v>123</v>
      </c>
      <c r="D71" s="23">
        <v>55144080</v>
      </c>
      <c r="E71" s="23">
        <v>0</v>
      </c>
      <c r="F71" s="23">
        <v>3568316.97</v>
      </c>
      <c r="G71" s="23">
        <v>6987237.8300000001</v>
      </c>
      <c r="H71" s="23">
        <v>3569077.35</v>
      </c>
      <c r="I71" s="23">
        <v>3611550.47</v>
      </c>
      <c r="J71" s="23">
        <v>3618451.1199999996</v>
      </c>
      <c r="K71" s="23">
        <v>7136407.29</v>
      </c>
      <c r="L71" s="23">
        <f t="shared" si="53"/>
        <v>28491041.030000001</v>
      </c>
    </row>
    <row r="72" spans="2:14" ht="25.5" x14ac:dyDescent="0.2">
      <c r="B72" s="34">
        <v>227</v>
      </c>
      <c r="C72" s="41" t="s">
        <v>124</v>
      </c>
      <c r="D72" s="17">
        <f t="shared" ref="D72:E72" si="54">SUM(D73:D77)</f>
        <v>12400000</v>
      </c>
      <c r="E72" s="17">
        <f t="shared" si="54"/>
        <v>205150.27399999998</v>
      </c>
      <c r="F72" s="17">
        <f t="shared" ref="F72:L72" si="55">SUM(F73:F77)</f>
        <v>370697.16200000001</v>
      </c>
      <c r="G72" s="17">
        <f t="shared" si="55"/>
        <v>85771.40340000001</v>
      </c>
      <c r="H72" s="17">
        <f t="shared" si="55"/>
        <v>358698.02240000002</v>
      </c>
      <c r="I72" s="17">
        <f t="shared" si="55"/>
        <v>98375.998200000002</v>
      </c>
      <c r="J72" s="17">
        <f t="shared" si="55"/>
        <v>963471.62080000015</v>
      </c>
      <c r="K72" s="17">
        <f t="shared" ref="K72" si="56">SUM(K73:K77)</f>
        <v>26634.075000000001</v>
      </c>
      <c r="L72" s="17">
        <f t="shared" si="55"/>
        <v>2108798.5557999997</v>
      </c>
    </row>
    <row r="73" spans="2:14" ht="13.5" customHeight="1" x14ac:dyDescent="0.2">
      <c r="B73" s="32" t="s">
        <v>125</v>
      </c>
      <c r="C73" s="47" t="s">
        <v>126</v>
      </c>
      <c r="D73" s="23">
        <v>7400000</v>
      </c>
      <c r="E73" s="23">
        <v>192947.46399999998</v>
      </c>
      <c r="F73" s="23">
        <v>0</v>
      </c>
      <c r="G73" s="23">
        <v>0</v>
      </c>
      <c r="H73" s="23">
        <v>0</v>
      </c>
      <c r="I73" s="23">
        <v>0</v>
      </c>
      <c r="J73" s="23">
        <v>82895</v>
      </c>
      <c r="K73" s="23">
        <v>0</v>
      </c>
      <c r="L73" s="23">
        <f t="shared" ref="L73:L77" si="57">+E73+F73+G73+H73+I73+J73+K73</f>
        <v>275842.46399999998</v>
      </c>
    </row>
    <row r="74" spans="2:14" ht="13.5" customHeight="1" x14ac:dyDescent="0.2">
      <c r="B74" s="32" t="s">
        <v>127</v>
      </c>
      <c r="C74" s="47" t="s">
        <v>128</v>
      </c>
      <c r="D74" s="23">
        <v>1700000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f t="shared" si="57"/>
        <v>0</v>
      </c>
    </row>
    <row r="75" spans="2:14" ht="13.5" customHeight="1" x14ac:dyDescent="0.2">
      <c r="B75" s="32" t="s">
        <v>129</v>
      </c>
      <c r="C75" s="47" t="s">
        <v>130</v>
      </c>
      <c r="D75" s="23">
        <v>1300000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f t="shared" si="57"/>
        <v>0</v>
      </c>
    </row>
    <row r="76" spans="2:14" ht="13.5" customHeight="1" x14ac:dyDescent="0.2">
      <c r="B76" s="32" t="s">
        <v>131</v>
      </c>
      <c r="C76" s="47" t="s">
        <v>132</v>
      </c>
      <c r="D76" s="23">
        <v>1500000</v>
      </c>
      <c r="E76" s="23">
        <v>12202.81</v>
      </c>
      <c r="F76" s="23">
        <v>365387.16200000001</v>
      </c>
      <c r="G76" s="23">
        <v>80461.40340000001</v>
      </c>
      <c r="H76" s="23">
        <v>353388.02240000002</v>
      </c>
      <c r="I76" s="23">
        <v>27376</v>
      </c>
      <c r="J76" s="23">
        <v>869956.62080000015</v>
      </c>
      <c r="K76" s="23">
        <v>26634.075000000001</v>
      </c>
      <c r="L76" s="23">
        <f t="shared" si="57"/>
        <v>1735406.0936</v>
      </c>
    </row>
    <row r="77" spans="2:14" ht="13.5" customHeight="1" x14ac:dyDescent="0.2">
      <c r="B77" s="32" t="s">
        <v>133</v>
      </c>
      <c r="C77" s="47" t="s">
        <v>134</v>
      </c>
      <c r="D77" s="23">
        <v>500000</v>
      </c>
      <c r="E77" s="23">
        <v>0</v>
      </c>
      <c r="F77" s="23">
        <v>5310</v>
      </c>
      <c r="G77" s="23">
        <v>5310</v>
      </c>
      <c r="H77" s="23">
        <v>5310</v>
      </c>
      <c r="I77" s="23">
        <v>70999.998200000002</v>
      </c>
      <c r="J77" s="23">
        <v>10620</v>
      </c>
      <c r="K77" s="23">
        <v>0</v>
      </c>
      <c r="L77" s="23">
        <f t="shared" si="57"/>
        <v>97549.998200000002</v>
      </c>
    </row>
    <row r="78" spans="2:14" ht="25.5" x14ac:dyDescent="0.2">
      <c r="B78" s="34">
        <v>228</v>
      </c>
      <c r="C78" s="54" t="s">
        <v>135</v>
      </c>
      <c r="D78" s="17">
        <f t="shared" ref="D78:L78" si="58">+D79+D80+D81+D82+D83+D89</f>
        <v>28983384</v>
      </c>
      <c r="E78" s="17">
        <f t="shared" si="58"/>
        <v>5281113.3410957996</v>
      </c>
      <c r="F78" s="17">
        <f t="shared" si="58"/>
        <v>630931.22459999996</v>
      </c>
      <c r="G78" s="17">
        <f>+G79+G80+G81+G82+G83+G89</f>
        <v>958544.61379999993</v>
      </c>
      <c r="H78" s="17">
        <f>+H79+H80+H81+H82+H83+H89</f>
        <v>953365.71739999996</v>
      </c>
      <c r="I78" s="17">
        <f>+I79+I80+I81+I82+I83+I89</f>
        <v>1325977.3201000001</v>
      </c>
      <c r="J78" s="17">
        <f>+J79+J80+J81+J82+J83+J89</f>
        <v>429539.23800000001</v>
      </c>
      <c r="K78" s="17">
        <f>+K79+K80+K81+K82+K83+K89</f>
        <v>1164552.8699</v>
      </c>
      <c r="L78" s="17">
        <f t="shared" si="58"/>
        <v>10744024.324895801</v>
      </c>
    </row>
    <row r="79" spans="2:14" x14ac:dyDescent="0.2">
      <c r="B79" s="32" t="s">
        <v>136</v>
      </c>
      <c r="C79" s="38" t="s">
        <v>137</v>
      </c>
      <c r="D79" s="23">
        <v>2000000</v>
      </c>
      <c r="E79" s="23">
        <v>121285.48000000003</v>
      </c>
      <c r="F79" s="23">
        <v>91724.139999999985</v>
      </c>
      <c r="G79" s="23">
        <v>181314.56</v>
      </c>
      <c r="H79" s="23">
        <v>81960.92</v>
      </c>
      <c r="I79" s="23">
        <v>79690.080000000002</v>
      </c>
      <c r="J79" s="23">
        <v>77143.48000000001</v>
      </c>
      <c r="K79" s="23">
        <v>107120.91</v>
      </c>
      <c r="L79" s="23">
        <f t="shared" ref="L79:L82" si="59">+E79+F79+G79+H79+I79+J79+K79</f>
        <v>740239.57</v>
      </c>
    </row>
    <row r="80" spans="2:14" x14ac:dyDescent="0.2">
      <c r="B80" s="32" t="s">
        <v>138</v>
      </c>
      <c r="C80" s="44" t="s">
        <v>139</v>
      </c>
      <c r="D80" s="23">
        <v>400000</v>
      </c>
      <c r="E80" s="23">
        <v>24113.854600000002</v>
      </c>
      <c r="F80" s="23">
        <v>30120.786199999999</v>
      </c>
      <c r="G80" s="23">
        <v>6984.9982</v>
      </c>
      <c r="H80" s="23">
        <v>76364.797399999996</v>
      </c>
      <c r="I80" s="23">
        <v>64054.288</v>
      </c>
      <c r="J80" s="23">
        <v>32058.358</v>
      </c>
      <c r="K80" s="23">
        <v>18445.6597</v>
      </c>
      <c r="L80" s="23">
        <f t="shared" si="59"/>
        <v>252142.7421</v>
      </c>
    </row>
    <row r="81" spans="2:12" x14ac:dyDescent="0.2">
      <c r="B81" s="32" t="s">
        <v>140</v>
      </c>
      <c r="C81" s="44" t="s">
        <v>141</v>
      </c>
      <c r="D81" s="23">
        <v>7353384</v>
      </c>
      <c r="E81" s="23">
        <v>546439.00649579999</v>
      </c>
      <c r="F81" s="23">
        <v>378516.29839999997</v>
      </c>
      <c r="G81" s="23">
        <v>10308.387999999999</v>
      </c>
      <c r="H81" s="23">
        <v>0</v>
      </c>
      <c r="I81" s="23">
        <v>100608.96950000001</v>
      </c>
      <c r="J81" s="23">
        <v>45397.4</v>
      </c>
      <c r="K81" s="23">
        <v>0</v>
      </c>
      <c r="L81" s="23">
        <f t="shared" si="59"/>
        <v>1081270.0623957999</v>
      </c>
    </row>
    <row r="82" spans="2:12" x14ac:dyDescent="0.2">
      <c r="B82" s="55" t="s">
        <v>142</v>
      </c>
      <c r="C82" s="44" t="s">
        <v>143</v>
      </c>
      <c r="D82" s="42">
        <v>200000</v>
      </c>
      <c r="E82" s="42">
        <v>0</v>
      </c>
      <c r="F82" s="42">
        <v>0</v>
      </c>
      <c r="G82" s="42">
        <v>0</v>
      </c>
      <c r="H82" s="42">
        <v>3000</v>
      </c>
      <c r="I82" s="42">
        <v>0</v>
      </c>
      <c r="J82" s="42">
        <v>0</v>
      </c>
      <c r="K82" s="42">
        <v>0</v>
      </c>
      <c r="L82" s="23">
        <f t="shared" si="59"/>
        <v>3000</v>
      </c>
    </row>
    <row r="83" spans="2:12" x14ac:dyDescent="0.2">
      <c r="B83" s="56">
        <v>2287</v>
      </c>
      <c r="C83" s="57" t="s">
        <v>144</v>
      </c>
      <c r="D83" s="20">
        <f t="shared" ref="D83:L83" si="60">+D84+D85+D86+D87+D88</f>
        <v>11130000</v>
      </c>
      <c r="E83" s="20">
        <f t="shared" si="60"/>
        <v>4589275</v>
      </c>
      <c r="F83" s="20">
        <f t="shared" si="60"/>
        <v>130570</v>
      </c>
      <c r="G83" s="20">
        <f t="shared" si="60"/>
        <v>757936.66759999993</v>
      </c>
      <c r="H83" s="20">
        <f t="shared" si="60"/>
        <v>792040</v>
      </c>
      <c r="I83" s="20">
        <f t="shared" si="60"/>
        <v>717123.98259999999</v>
      </c>
      <c r="J83" s="20">
        <f>+J84+J85+J86+J87+J88</f>
        <v>274940</v>
      </c>
      <c r="K83" s="20">
        <f>+K84+K85+K86+K87+K88</f>
        <v>1031226.3001999999</v>
      </c>
      <c r="L83" s="20">
        <f t="shared" si="60"/>
        <v>8293111.9504000004</v>
      </c>
    </row>
    <row r="84" spans="2:12" x14ac:dyDescent="0.2">
      <c r="B84" s="49" t="s">
        <v>145</v>
      </c>
      <c r="C84" s="58" t="s">
        <v>144</v>
      </c>
      <c r="D84" s="23">
        <v>100000</v>
      </c>
      <c r="E84" s="23">
        <v>0</v>
      </c>
      <c r="F84" s="23">
        <v>0</v>
      </c>
      <c r="G84" s="23">
        <v>0</v>
      </c>
      <c r="H84" s="23">
        <v>0</v>
      </c>
      <c r="I84" s="23">
        <v>124999.996</v>
      </c>
      <c r="J84" s="23">
        <v>0</v>
      </c>
      <c r="K84" s="23">
        <v>250000.00380000001</v>
      </c>
      <c r="L84" s="23">
        <f t="shared" ref="L84:L88" si="61">+E84+F84+G84+H84+I84+J84+K84</f>
        <v>374999.99979999999</v>
      </c>
    </row>
    <row r="85" spans="2:12" x14ac:dyDescent="0.2">
      <c r="B85" s="32" t="s">
        <v>146</v>
      </c>
      <c r="C85" s="38" t="s">
        <v>147</v>
      </c>
      <c r="D85" s="23">
        <v>1000000</v>
      </c>
      <c r="E85" s="23">
        <v>0</v>
      </c>
      <c r="F85" s="23">
        <v>0</v>
      </c>
      <c r="G85" s="23">
        <v>481969.99699999997</v>
      </c>
      <c r="H85" s="23">
        <v>181720</v>
      </c>
      <c r="I85" s="23">
        <v>228920</v>
      </c>
      <c r="J85" s="23">
        <v>0</v>
      </c>
      <c r="K85" s="23">
        <v>0</v>
      </c>
      <c r="L85" s="23">
        <f t="shared" si="61"/>
        <v>892609.99699999997</v>
      </c>
    </row>
    <row r="86" spans="2:12" x14ac:dyDescent="0.2">
      <c r="B86" s="32" t="s">
        <v>148</v>
      </c>
      <c r="C86" s="38" t="s">
        <v>149</v>
      </c>
      <c r="D86" s="23">
        <v>7030000</v>
      </c>
      <c r="E86" s="23">
        <v>4345275</v>
      </c>
      <c r="F86" s="23">
        <v>0</v>
      </c>
      <c r="G86" s="23">
        <v>500</v>
      </c>
      <c r="H86" s="23">
        <v>328560</v>
      </c>
      <c r="I86" s="23">
        <v>9000</v>
      </c>
      <c r="J86" s="23">
        <v>0</v>
      </c>
      <c r="K86" s="23">
        <v>59000</v>
      </c>
      <c r="L86" s="23">
        <f t="shared" si="61"/>
        <v>4742335</v>
      </c>
    </row>
    <row r="87" spans="2:12" x14ac:dyDescent="0.2">
      <c r="B87" s="32" t="s">
        <v>150</v>
      </c>
      <c r="C87" s="59" t="s">
        <v>151</v>
      </c>
      <c r="D87" s="23">
        <v>1000000</v>
      </c>
      <c r="E87" s="23">
        <v>0</v>
      </c>
      <c r="F87" s="23">
        <v>0</v>
      </c>
      <c r="G87" s="23">
        <v>0</v>
      </c>
      <c r="H87" s="23">
        <v>37760</v>
      </c>
      <c r="I87" s="23">
        <v>47200</v>
      </c>
      <c r="J87" s="23">
        <v>38940</v>
      </c>
      <c r="K87" s="23">
        <v>0</v>
      </c>
      <c r="L87" s="23">
        <f t="shared" si="61"/>
        <v>123900</v>
      </c>
    </row>
    <row r="88" spans="2:12" x14ac:dyDescent="0.2">
      <c r="B88" s="32" t="s">
        <v>152</v>
      </c>
      <c r="C88" s="38" t="s">
        <v>153</v>
      </c>
      <c r="D88" s="23">
        <v>2000000</v>
      </c>
      <c r="E88" s="23">
        <v>244000</v>
      </c>
      <c r="F88" s="23">
        <v>130570</v>
      </c>
      <c r="G88" s="23">
        <v>275466.67059999995</v>
      </c>
      <c r="H88" s="23">
        <v>244000</v>
      </c>
      <c r="I88" s="23">
        <v>307003.9866</v>
      </c>
      <c r="J88" s="23">
        <v>236000</v>
      </c>
      <c r="K88" s="23">
        <v>722226.29639999999</v>
      </c>
      <c r="L88" s="23">
        <f t="shared" si="61"/>
        <v>2159266.9536000001</v>
      </c>
    </row>
    <row r="89" spans="2:12" x14ac:dyDescent="0.2">
      <c r="B89" s="36">
        <v>2288</v>
      </c>
      <c r="C89" s="37" t="s">
        <v>154</v>
      </c>
      <c r="D89" s="20">
        <f t="shared" ref="D89:L89" si="62">+D90</f>
        <v>7900000</v>
      </c>
      <c r="E89" s="20">
        <f t="shared" si="62"/>
        <v>0</v>
      </c>
      <c r="F89" s="20">
        <f t="shared" si="62"/>
        <v>0</v>
      </c>
      <c r="G89" s="20">
        <f t="shared" si="62"/>
        <v>2000</v>
      </c>
      <c r="H89" s="20">
        <f t="shared" si="62"/>
        <v>0</v>
      </c>
      <c r="I89" s="20">
        <f t="shared" si="62"/>
        <v>364500</v>
      </c>
      <c r="J89" s="20">
        <f t="shared" si="62"/>
        <v>0</v>
      </c>
      <c r="K89" s="20">
        <f t="shared" si="62"/>
        <v>7760</v>
      </c>
      <c r="L89" s="20">
        <f t="shared" si="62"/>
        <v>374260</v>
      </c>
    </row>
    <row r="90" spans="2:12" x14ac:dyDescent="0.2">
      <c r="B90" s="32" t="s">
        <v>155</v>
      </c>
      <c r="C90" s="38" t="s">
        <v>156</v>
      </c>
      <c r="D90" s="23">
        <v>7900000</v>
      </c>
      <c r="E90" s="23">
        <v>0</v>
      </c>
      <c r="F90" s="23">
        <v>0</v>
      </c>
      <c r="G90" s="23">
        <v>2000</v>
      </c>
      <c r="H90" s="23">
        <v>0</v>
      </c>
      <c r="I90" s="23">
        <v>364500</v>
      </c>
      <c r="J90" s="23">
        <v>0</v>
      </c>
      <c r="K90" s="23">
        <v>7760</v>
      </c>
      <c r="L90" s="23">
        <f>+E90+F90+G90+H90+I90+J90+K90</f>
        <v>374260</v>
      </c>
    </row>
    <row r="91" spans="2:12" x14ac:dyDescent="0.2">
      <c r="B91" s="45">
        <v>229</v>
      </c>
      <c r="C91" s="46" t="s">
        <v>157</v>
      </c>
      <c r="D91" s="14">
        <f t="shared" ref="D91:L91" si="63">+D92+D94</f>
        <v>10900000</v>
      </c>
      <c r="E91" s="14">
        <f t="shared" si="63"/>
        <v>0</v>
      </c>
      <c r="F91" s="14">
        <f t="shared" si="63"/>
        <v>718053.6</v>
      </c>
      <c r="G91" s="14">
        <f t="shared" si="63"/>
        <v>189405.95</v>
      </c>
      <c r="H91" s="14">
        <f t="shared" si="63"/>
        <v>817445.8899999999</v>
      </c>
      <c r="I91" s="14">
        <f t="shared" si="63"/>
        <v>1108322.0866999999</v>
      </c>
      <c r="J91" s="14">
        <f t="shared" si="63"/>
        <v>67198.063999999998</v>
      </c>
      <c r="K91" s="14">
        <f t="shared" ref="K91" si="64">+K92+K94</f>
        <v>217310.3627</v>
      </c>
      <c r="L91" s="14">
        <f t="shared" si="63"/>
        <v>3117735.9533999995</v>
      </c>
    </row>
    <row r="92" spans="2:12" s="60" customFormat="1" x14ac:dyDescent="0.2">
      <c r="B92" s="34">
        <v>2291</v>
      </c>
      <c r="C92" s="35" t="s">
        <v>158</v>
      </c>
      <c r="D92" s="17">
        <f t="shared" ref="D92:L92" si="65">+D93</f>
        <v>1000000</v>
      </c>
      <c r="E92" s="17">
        <f t="shared" si="65"/>
        <v>0</v>
      </c>
      <c r="F92" s="17">
        <f t="shared" si="65"/>
        <v>0</v>
      </c>
      <c r="G92" s="17">
        <f t="shared" si="65"/>
        <v>0</v>
      </c>
      <c r="H92" s="17">
        <f t="shared" si="65"/>
        <v>0</v>
      </c>
      <c r="I92" s="17">
        <f t="shared" si="65"/>
        <v>278456.40000000002</v>
      </c>
      <c r="J92" s="17">
        <f t="shared" si="65"/>
        <v>0</v>
      </c>
      <c r="K92" s="17">
        <f t="shared" si="65"/>
        <v>0</v>
      </c>
      <c r="L92" s="17">
        <f t="shared" si="65"/>
        <v>278456.40000000002</v>
      </c>
    </row>
    <row r="93" spans="2:12" s="60" customFormat="1" x14ac:dyDescent="0.2">
      <c r="B93" s="32" t="s">
        <v>159</v>
      </c>
      <c r="C93" s="38" t="s">
        <v>158</v>
      </c>
      <c r="D93" s="23">
        <v>1000000</v>
      </c>
      <c r="E93" s="23">
        <v>0</v>
      </c>
      <c r="F93" s="23">
        <v>0</v>
      </c>
      <c r="G93" s="23">
        <v>0</v>
      </c>
      <c r="H93" s="23">
        <v>0</v>
      </c>
      <c r="I93" s="23">
        <v>278456.40000000002</v>
      </c>
      <c r="J93" s="23">
        <v>0</v>
      </c>
      <c r="K93" s="23">
        <v>0</v>
      </c>
      <c r="L93" s="23">
        <f>+E93+F93+G93+H93+I93+J93+K93</f>
        <v>278456.40000000002</v>
      </c>
    </row>
    <row r="94" spans="2:12" s="60" customFormat="1" x14ac:dyDescent="0.2">
      <c r="B94" s="34">
        <v>2292</v>
      </c>
      <c r="C94" s="35" t="s">
        <v>160</v>
      </c>
      <c r="D94" s="17">
        <f t="shared" ref="D94:L94" si="66">+D95+D96</f>
        <v>9900000</v>
      </c>
      <c r="E94" s="17">
        <f t="shared" si="66"/>
        <v>0</v>
      </c>
      <c r="F94" s="17">
        <f t="shared" si="66"/>
        <v>718053.6</v>
      </c>
      <c r="G94" s="17">
        <f t="shared" si="66"/>
        <v>189405.95</v>
      </c>
      <c r="H94" s="17">
        <f t="shared" si="66"/>
        <v>817445.8899999999</v>
      </c>
      <c r="I94" s="17">
        <f t="shared" si="66"/>
        <v>829865.68669999996</v>
      </c>
      <c r="J94" s="17">
        <f t="shared" si="66"/>
        <v>67198.063999999998</v>
      </c>
      <c r="K94" s="17">
        <f t="shared" ref="K94" si="67">+K95+K96</f>
        <v>217310.3627</v>
      </c>
      <c r="L94" s="17">
        <f t="shared" si="66"/>
        <v>2839279.5533999996</v>
      </c>
    </row>
    <row r="95" spans="2:12" x14ac:dyDescent="0.2">
      <c r="B95" s="55" t="s">
        <v>161</v>
      </c>
      <c r="C95" s="38" t="s">
        <v>162</v>
      </c>
      <c r="D95" s="42">
        <v>6000000</v>
      </c>
      <c r="E95" s="42">
        <v>0</v>
      </c>
      <c r="F95" s="42">
        <v>0</v>
      </c>
      <c r="G95" s="42">
        <v>189405.95</v>
      </c>
      <c r="H95" s="42">
        <v>817445.8899999999</v>
      </c>
      <c r="I95" s="42">
        <v>342991.7867</v>
      </c>
      <c r="J95" s="42">
        <v>67198.063999999998</v>
      </c>
      <c r="K95" s="42">
        <v>96360.362699999998</v>
      </c>
      <c r="L95" s="23">
        <f t="shared" ref="L95:L96" si="68">+E95+F95+G95+H95+I95+J95+K95</f>
        <v>1513402.0533999999</v>
      </c>
    </row>
    <row r="96" spans="2:12" x14ac:dyDescent="0.2">
      <c r="B96" s="32" t="s">
        <v>163</v>
      </c>
      <c r="C96" s="38" t="s">
        <v>164</v>
      </c>
      <c r="D96" s="23">
        <v>3900000</v>
      </c>
      <c r="E96" s="23">
        <v>0</v>
      </c>
      <c r="F96" s="23">
        <v>718053.6</v>
      </c>
      <c r="G96" s="23">
        <v>0</v>
      </c>
      <c r="H96" s="23">
        <v>0</v>
      </c>
      <c r="I96" s="23">
        <v>486873.9</v>
      </c>
      <c r="J96" s="23">
        <v>0</v>
      </c>
      <c r="K96" s="23">
        <v>120950</v>
      </c>
      <c r="L96" s="23">
        <f t="shared" si="68"/>
        <v>1325877.5</v>
      </c>
    </row>
    <row r="97" spans="2:12" x14ac:dyDescent="0.2">
      <c r="B97" s="45">
        <v>23</v>
      </c>
      <c r="C97" s="46" t="s">
        <v>165</v>
      </c>
      <c r="D97" s="14">
        <f t="shared" ref="D97:L97" si="69">+D98+D104+D109+D115+D117+D122+D139+D147</f>
        <v>32521999</v>
      </c>
      <c r="E97" s="14">
        <f t="shared" si="69"/>
        <v>1681733.8788000001</v>
      </c>
      <c r="F97" s="14">
        <f t="shared" si="69"/>
        <v>5411051.6856200024</v>
      </c>
      <c r="G97" s="14">
        <f t="shared" si="69"/>
        <v>1581392.3410000019</v>
      </c>
      <c r="H97" s="14">
        <f t="shared" si="69"/>
        <v>3171553.2470999993</v>
      </c>
      <c r="I97" s="14">
        <f t="shared" si="69"/>
        <v>2561775.818744</v>
      </c>
      <c r="J97" s="14">
        <f t="shared" si="69"/>
        <v>2187253.6409999998</v>
      </c>
      <c r="K97" s="14">
        <f t="shared" ref="K97" si="70">+K98+K104+K109+K115+K117+K122+K139+K147</f>
        <v>5457970.3896000013</v>
      </c>
      <c r="L97" s="14">
        <f t="shared" si="69"/>
        <v>22052731.001864009</v>
      </c>
    </row>
    <row r="98" spans="2:12" x14ac:dyDescent="0.2">
      <c r="B98" s="34">
        <v>231</v>
      </c>
      <c r="C98" s="41" t="s">
        <v>166</v>
      </c>
      <c r="D98" s="17">
        <f t="shared" ref="D98:L98" si="71">+D99+D100</f>
        <v>3121000</v>
      </c>
      <c r="E98" s="17">
        <f t="shared" si="71"/>
        <v>193098.83059999999</v>
      </c>
      <c r="F98" s="17">
        <f t="shared" si="71"/>
        <v>624817.20402000006</v>
      </c>
      <c r="G98" s="17">
        <f t="shared" si="71"/>
        <v>236787.3014</v>
      </c>
      <c r="H98" s="17">
        <f t="shared" si="71"/>
        <v>156098.98000000001</v>
      </c>
      <c r="I98" s="17">
        <f t="shared" si="71"/>
        <v>282611.81390000001</v>
      </c>
      <c r="J98" s="17">
        <f t="shared" si="71"/>
        <v>278004.32200000004</v>
      </c>
      <c r="K98" s="17">
        <f t="shared" ref="K98" si="72">+K99+K100</f>
        <v>143304.19080000001</v>
      </c>
      <c r="L98" s="17">
        <f t="shared" si="71"/>
        <v>1914722.6427199999</v>
      </c>
    </row>
    <row r="99" spans="2:12" x14ac:dyDescent="0.2">
      <c r="B99" s="32" t="s">
        <v>167</v>
      </c>
      <c r="C99" s="38" t="s">
        <v>168</v>
      </c>
      <c r="D99" s="23">
        <v>2721000</v>
      </c>
      <c r="E99" s="23">
        <v>193011.51059999998</v>
      </c>
      <c r="F99" s="23">
        <v>527411.21102000005</v>
      </c>
      <c r="G99" s="23">
        <v>225112.3014</v>
      </c>
      <c r="H99" s="23">
        <v>138763.98000000001</v>
      </c>
      <c r="I99" s="23">
        <v>249768.4939</v>
      </c>
      <c r="J99" s="23">
        <v>163272.32200000001</v>
      </c>
      <c r="K99" s="23">
        <v>136049.19380000001</v>
      </c>
      <c r="L99" s="23">
        <f>+E99+F99+G99+H99+I99+J99+K99</f>
        <v>1633389.0127199998</v>
      </c>
    </row>
    <row r="100" spans="2:12" x14ac:dyDescent="0.2">
      <c r="B100" s="36">
        <v>2313</v>
      </c>
      <c r="C100" s="37" t="s">
        <v>169</v>
      </c>
      <c r="D100" s="20">
        <f t="shared" ref="D100:E100" si="73">SUM(D101:D103)</f>
        <v>400000</v>
      </c>
      <c r="E100" s="20">
        <f t="shared" si="73"/>
        <v>87.32</v>
      </c>
      <c r="F100" s="20">
        <f t="shared" ref="F100:L100" si="74">SUM(F101:F103)</f>
        <v>97405.993000000002</v>
      </c>
      <c r="G100" s="20">
        <f t="shared" si="74"/>
        <v>11675</v>
      </c>
      <c r="H100" s="20">
        <f t="shared" si="74"/>
        <v>17335</v>
      </c>
      <c r="I100" s="20">
        <f t="shared" si="74"/>
        <v>32843.32</v>
      </c>
      <c r="J100" s="20">
        <f t="shared" si="74"/>
        <v>114732</v>
      </c>
      <c r="K100" s="20">
        <f t="shared" ref="K100" si="75">SUM(K101:K103)</f>
        <v>7254.9969999999994</v>
      </c>
      <c r="L100" s="20">
        <f t="shared" si="74"/>
        <v>281333.63</v>
      </c>
    </row>
    <row r="101" spans="2:12" x14ac:dyDescent="0.2">
      <c r="B101" s="32" t="s">
        <v>170</v>
      </c>
      <c r="C101" s="38" t="s">
        <v>171</v>
      </c>
      <c r="D101" s="23">
        <v>50000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f t="shared" ref="L101:L103" si="76">+E101+F101+G101+H101+I101+J101+K101</f>
        <v>0</v>
      </c>
    </row>
    <row r="102" spans="2:12" x14ac:dyDescent="0.2">
      <c r="B102" s="49" t="s">
        <v>172</v>
      </c>
      <c r="C102" s="58" t="s">
        <v>173</v>
      </c>
      <c r="D102" s="23">
        <v>50000</v>
      </c>
      <c r="E102" s="23">
        <v>0</v>
      </c>
      <c r="F102" s="23">
        <v>95894</v>
      </c>
      <c r="G102" s="23">
        <v>11675</v>
      </c>
      <c r="H102" s="23">
        <v>17335</v>
      </c>
      <c r="I102" s="23">
        <v>31661</v>
      </c>
      <c r="J102" s="23">
        <v>34020</v>
      </c>
      <c r="K102" s="23">
        <v>7254.9969999999994</v>
      </c>
      <c r="L102" s="23">
        <f t="shared" si="76"/>
        <v>197839.997</v>
      </c>
    </row>
    <row r="103" spans="2:12" x14ac:dyDescent="0.2">
      <c r="B103" s="49" t="s">
        <v>174</v>
      </c>
      <c r="C103" s="58" t="s">
        <v>175</v>
      </c>
      <c r="D103" s="23">
        <v>300000</v>
      </c>
      <c r="E103" s="23">
        <v>87.32</v>
      </c>
      <c r="F103" s="23">
        <v>1511.9929999999999</v>
      </c>
      <c r="G103" s="23">
        <v>0</v>
      </c>
      <c r="H103" s="23">
        <v>0</v>
      </c>
      <c r="I103" s="23">
        <v>1182.3200000000002</v>
      </c>
      <c r="J103" s="23">
        <v>80712</v>
      </c>
      <c r="K103" s="23">
        <v>0</v>
      </c>
      <c r="L103" s="23">
        <f t="shared" si="76"/>
        <v>83493.633000000002</v>
      </c>
    </row>
    <row r="104" spans="2:12" ht="18" customHeight="1" x14ac:dyDescent="0.2">
      <c r="B104" s="34">
        <v>232</v>
      </c>
      <c r="C104" s="61" t="s">
        <v>176</v>
      </c>
      <c r="D104" s="17">
        <f t="shared" ref="D104:E104" si="77">SUM(D105:D108)</f>
        <v>550000</v>
      </c>
      <c r="E104" s="17">
        <f t="shared" si="77"/>
        <v>167.56</v>
      </c>
      <c r="F104" s="17">
        <f t="shared" ref="F104:L104" si="78">SUM(F105:F108)</f>
        <v>0</v>
      </c>
      <c r="G104" s="17">
        <f t="shared" si="78"/>
        <v>77172</v>
      </c>
      <c r="H104" s="17">
        <f t="shared" si="78"/>
        <v>79650</v>
      </c>
      <c r="I104" s="17">
        <f t="shared" si="78"/>
        <v>10220.25</v>
      </c>
      <c r="J104" s="17">
        <f t="shared" si="78"/>
        <v>187679</v>
      </c>
      <c r="K104" s="17">
        <f t="shared" ref="K104" si="79">SUM(K105:K108)</f>
        <v>0</v>
      </c>
      <c r="L104" s="17">
        <f t="shared" si="78"/>
        <v>354888.81000000006</v>
      </c>
    </row>
    <row r="105" spans="2:12" x14ac:dyDescent="0.2">
      <c r="B105" s="32" t="s">
        <v>177</v>
      </c>
      <c r="C105" s="38" t="s">
        <v>178</v>
      </c>
      <c r="D105" s="23">
        <v>50000</v>
      </c>
      <c r="E105" s="23">
        <v>0</v>
      </c>
      <c r="F105" s="23">
        <v>0</v>
      </c>
      <c r="G105" s="23">
        <v>0</v>
      </c>
      <c r="H105" s="23">
        <v>0</v>
      </c>
      <c r="I105" s="23">
        <v>4097.3999999999996</v>
      </c>
      <c r="J105" s="23">
        <v>637.20000000000005</v>
      </c>
      <c r="K105" s="23">
        <v>0</v>
      </c>
      <c r="L105" s="23">
        <f t="shared" ref="L105:L108" si="80">+E105+F105+G105+H105+I105+J105+K105</f>
        <v>4734.5999999999995</v>
      </c>
    </row>
    <row r="106" spans="2:12" x14ac:dyDescent="0.2">
      <c r="B106" s="49" t="s">
        <v>179</v>
      </c>
      <c r="C106" s="38" t="s">
        <v>180</v>
      </c>
      <c r="D106" s="23">
        <v>200000</v>
      </c>
      <c r="E106" s="23">
        <v>167.56</v>
      </c>
      <c r="F106" s="23">
        <v>0</v>
      </c>
      <c r="G106" s="23">
        <v>77172</v>
      </c>
      <c r="H106" s="23">
        <v>0</v>
      </c>
      <c r="I106" s="23">
        <v>0</v>
      </c>
      <c r="J106" s="23">
        <v>0</v>
      </c>
      <c r="K106" s="23">
        <v>0</v>
      </c>
      <c r="L106" s="23">
        <f t="shared" si="80"/>
        <v>77339.56</v>
      </c>
    </row>
    <row r="107" spans="2:12" x14ac:dyDescent="0.2">
      <c r="B107" s="32" t="s">
        <v>181</v>
      </c>
      <c r="C107" s="38" t="s">
        <v>182</v>
      </c>
      <c r="D107" s="23">
        <v>200000</v>
      </c>
      <c r="E107" s="23">
        <v>0</v>
      </c>
      <c r="F107" s="23">
        <v>0</v>
      </c>
      <c r="G107" s="23">
        <v>0</v>
      </c>
      <c r="H107" s="23">
        <v>79650</v>
      </c>
      <c r="I107" s="23">
        <v>6122.8499999999995</v>
      </c>
      <c r="J107" s="23">
        <v>187041.8</v>
      </c>
      <c r="K107" s="23">
        <v>0</v>
      </c>
      <c r="L107" s="23">
        <f t="shared" si="80"/>
        <v>272814.65000000002</v>
      </c>
    </row>
    <row r="108" spans="2:12" x14ac:dyDescent="0.2">
      <c r="B108" s="49" t="s">
        <v>183</v>
      </c>
      <c r="C108" s="38" t="s">
        <v>184</v>
      </c>
      <c r="D108" s="23">
        <v>100000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f t="shared" si="80"/>
        <v>0</v>
      </c>
    </row>
    <row r="109" spans="2:12" x14ac:dyDescent="0.2">
      <c r="B109" s="34">
        <v>233</v>
      </c>
      <c r="C109" s="54" t="s">
        <v>185</v>
      </c>
      <c r="D109" s="17">
        <f t="shared" ref="D109:E109" si="81">SUM(D110:D114)</f>
        <v>1051000</v>
      </c>
      <c r="E109" s="17">
        <f t="shared" si="81"/>
        <v>93359.682000000001</v>
      </c>
      <c r="F109" s="17">
        <f t="shared" ref="F109:L109" si="82">SUM(F110:F114)</f>
        <v>522543.8982</v>
      </c>
      <c r="G109" s="17">
        <f t="shared" si="82"/>
        <v>79660.354200000002</v>
      </c>
      <c r="H109" s="17">
        <f t="shared" si="82"/>
        <v>119886.08840000001</v>
      </c>
      <c r="I109" s="17">
        <f t="shared" si="82"/>
        <v>11502.073</v>
      </c>
      <c r="J109" s="17">
        <f t="shared" si="82"/>
        <v>14316.479799999999</v>
      </c>
      <c r="K109" s="17">
        <f t="shared" ref="K109" si="83">SUM(K110:K114)</f>
        <v>209323.19999999998</v>
      </c>
      <c r="L109" s="17">
        <f t="shared" si="82"/>
        <v>1050591.7755999998</v>
      </c>
    </row>
    <row r="110" spans="2:12" x14ac:dyDescent="0.2">
      <c r="B110" s="32" t="s">
        <v>186</v>
      </c>
      <c r="C110" s="38" t="s">
        <v>187</v>
      </c>
      <c r="D110" s="23">
        <v>500000</v>
      </c>
      <c r="E110" s="23">
        <v>0</v>
      </c>
      <c r="F110" s="23">
        <v>444588.6</v>
      </c>
      <c r="G110" s="23">
        <v>0</v>
      </c>
      <c r="H110" s="23">
        <v>0</v>
      </c>
      <c r="I110" s="23">
        <v>0</v>
      </c>
      <c r="J110" s="23">
        <v>8217.4727999999996</v>
      </c>
      <c r="K110" s="23">
        <v>0</v>
      </c>
      <c r="L110" s="23">
        <f t="shared" ref="L110:L114" si="84">+E110+F110+G110+H110+I110+J110+K110</f>
        <v>452806.07279999997</v>
      </c>
    </row>
    <row r="111" spans="2:12" x14ac:dyDescent="0.2">
      <c r="B111" s="32" t="s">
        <v>188</v>
      </c>
      <c r="C111" s="59" t="s">
        <v>189</v>
      </c>
      <c r="D111" s="23">
        <v>200000</v>
      </c>
      <c r="E111" s="23">
        <v>93359.682000000001</v>
      </c>
      <c r="F111" s="23">
        <v>77955.298200000005</v>
      </c>
      <c r="G111" s="23">
        <v>79660.354200000002</v>
      </c>
      <c r="H111" s="23">
        <v>79884.088400000008</v>
      </c>
      <c r="I111" s="23">
        <v>4977.0506000000005</v>
      </c>
      <c r="J111" s="23">
        <v>6099.0069999999996</v>
      </c>
      <c r="K111" s="23">
        <v>209323.19999999998</v>
      </c>
      <c r="L111" s="23">
        <f t="shared" si="84"/>
        <v>551258.68039999995</v>
      </c>
    </row>
    <row r="112" spans="2:12" x14ac:dyDescent="0.2">
      <c r="B112" s="32" t="s">
        <v>190</v>
      </c>
      <c r="C112" s="38" t="s">
        <v>191</v>
      </c>
      <c r="D112" s="23">
        <v>200000</v>
      </c>
      <c r="E112" s="23">
        <v>0</v>
      </c>
      <c r="F112" s="23">
        <v>0</v>
      </c>
      <c r="G112" s="23">
        <v>0</v>
      </c>
      <c r="H112" s="23">
        <v>40002</v>
      </c>
      <c r="I112" s="23">
        <v>6525.0223999999998</v>
      </c>
      <c r="J112" s="23">
        <v>0</v>
      </c>
      <c r="K112" s="23">
        <v>0</v>
      </c>
      <c r="L112" s="23">
        <f t="shared" si="84"/>
        <v>46527.022400000002</v>
      </c>
    </row>
    <row r="113" spans="2:13" x14ac:dyDescent="0.2">
      <c r="B113" s="32" t="s">
        <v>192</v>
      </c>
      <c r="C113" s="38" t="s">
        <v>193</v>
      </c>
      <c r="D113" s="23">
        <v>100000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f t="shared" si="84"/>
        <v>0</v>
      </c>
    </row>
    <row r="114" spans="2:13" x14ac:dyDescent="0.2">
      <c r="B114" s="49" t="s">
        <v>194</v>
      </c>
      <c r="C114" s="38" t="s">
        <v>195</v>
      </c>
      <c r="D114" s="23">
        <v>51000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f t="shared" si="84"/>
        <v>0</v>
      </c>
    </row>
    <row r="115" spans="2:13" x14ac:dyDescent="0.2">
      <c r="B115" s="34">
        <v>234</v>
      </c>
      <c r="C115" s="61" t="s">
        <v>196</v>
      </c>
      <c r="D115" s="17">
        <f t="shared" ref="D115:L115" si="85">+D116</f>
        <v>100000</v>
      </c>
      <c r="E115" s="17">
        <f t="shared" si="85"/>
        <v>0</v>
      </c>
      <c r="F115" s="17">
        <f t="shared" si="85"/>
        <v>1286.1500000000001</v>
      </c>
      <c r="G115" s="17">
        <f t="shared" si="85"/>
        <v>0</v>
      </c>
      <c r="H115" s="17">
        <f t="shared" si="85"/>
        <v>0</v>
      </c>
      <c r="I115" s="17">
        <f t="shared" si="85"/>
        <v>0</v>
      </c>
      <c r="J115" s="17">
        <f t="shared" si="85"/>
        <v>0</v>
      </c>
      <c r="K115" s="17">
        <f t="shared" si="85"/>
        <v>561.95000000000005</v>
      </c>
      <c r="L115" s="17">
        <f t="shared" si="85"/>
        <v>1848.1000000000001</v>
      </c>
    </row>
    <row r="116" spans="2:13" x14ac:dyDescent="0.2">
      <c r="B116" s="49" t="s">
        <v>197</v>
      </c>
      <c r="C116" s="58" t="s">
        <v>198</v>
      </c>
      <c r="D116" s="23">
        <v>100000</v>
      </c>
      <c r="E116" s="23">
        <v>0</v>
      </c>
      <c r="F116" s="23">
        <v>1286.1500000000001</v>
      </c>
      <c r="G116" s="23">
        <v>0</v>
      </c>
      <c r="H116" s="23">
        <v>0</v>
      </c>
      <c r="I116" s="23">
        <v>0</v>
      </c>
      <c r="J116" s="23">
        <v>0</v>
      </c>
      <c r="K116" s="23">
        <v>561.95000000000005</v>
      </c>
      <c r="L116" s="23">
        <f>+E116+F116+G116+H116+I116+J116+K116</f>
        <v>1848.1000000000001</v>
      </c>
    </row>
    <row r="117" spans="2:13" x14ac:dyDescent="0.2">
      <c r="B117" s="34">
        <v>235</v>
      </c>
      <c r="C117" s="54" t="s">
        <v>199</v>
      </c>
      <c r="D117" s="17">
        <f t="shared" ref="D117:L117" si="86">+D118+D119+D120+D121</f>
        <v>1199000</v>
      </c>
      <c r="E117" s="17">
        <f t="shared" si="86"/>
        <v>75853.668600000005</v>
      </c>
      <c r="F117" s="17">
        <f t="shared" si="86"/>
        <v>6138.9753999999994</v>
      </c>
      <c r="G117" s="17">
        <f t="shared" si="86"/>
        <v>3238.9740000000002</v>
      </c>
      <c r="H117" s="17">
        <f t="shared" si="86"/>
        <v>92354.257600000012</v>
      </c>
      <c r="I117" s="17">
        <f t="shared" si="86"/>
        <v>18684.0481</v>
      </c>
      <c r="J117" s="17">
        <f t="shared" si="86"/>
        <v>42795.531999999999</v>
      </c>
      <c r="K117" s="17">
        <f t="shared" ref="K117" si="87">+K118+K119+K120+K121</f>
        <v>7403.2791999999999</v>
      </c>
      <c r="L117" s="17">
        <f t="shared" si="86"/>
        <v>246468.73489999998</v>
      </c>
    </row>
    <row r="118" spans="2:13" x14ac:dyDescent="0.2">
      <c r="B118" s="49" t="s">
        <v>200</v>
      </c>
      <c r="C118" s="58" t="s">
        <v>201</v>
      </c>
      <c r="D118" s="23">
        <v>50000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844.88</v>
      </c>
      <c r="K118" s="23">
        <v>0</v>
      </c>
      <c r="L118" s="23">
        <f t="shared" ref="L118:L121" si="88">+E118+F118+G118+H118+I118+J118+K118</f>
        <v>844.88</v>
      </c>
    </row>
    <row r="119" spans="2:13" x14ac:dyDescent="0.2">
      <c r="B119" s="32" t="s">
        <v>202</v>
      </c>
      <c r="C119" s="38" t="s">
        <v>203</v>
      </c>
      <c r="D119" s="23">
        <v>500000</v>
      </c>
      <c r="E119" s="23">
        <v>75520</v>
      </c>
      <c r="F119" s="23">
        <v>0</v>
      </c>
      <c r="G119" s="23">
        <v>0</v>
      </c>
      <c r="H119" s="23">
        <v>54000.009600000005</v>
      </c>
      <c r="I119" s="23">
        <v>0</v>
      </c>
      <c r="J119" s="23">
        <v>0</v>
      </c>
      <c r="K119" s="23">
        <v>0</v>
      </c>
      <c r="L119" s="23">
        <f t="shared" si="88"/>
        <v>129520.0096</v>
      </c>
      <c r="M119" s="25"/>
    </row>
    <row r="120" spans="2:13" x14ac:dyDescent="0.2">
      <c r="B120" s="32" t="s">
        <v>204</v>
      </c>
      <c r="C120" s="38" t="s">
        <v>205</v>
      </c>
      <c r="D120" s="23">
        <v>50000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32214</v>
      </c>
      <c r="K120" s="23">
        <v>0</v>
      </c>
      <c r="L120" s="23">
        <f t="shared" si="88"/>
        <v>32214</v>
      </c>
    </row>
    <row r="121" spans="2:13" x14ac:dyDescent="0.2">
      <c r="B121" s="32" t="s">
        <v>206</v>
      </c>
      <c r="C121" s="59" t="s">
        <v>207</v>
      </c>
      <c r="D121" s="23">
        <v>599000</v>
      </c>
      <c r="E121" s="23">
        <v>333.66860000000003</v>
      </c>
      <c r="F121" s="23">
        <v>6138.9753999999994</v>
      </c>
      <c r="G121" s="23">
        <v>3238.9740000000002</v>
      </c>
      <c r="H121" s="23">
        <v>38354.248</v>
      </c>
      <c r="I121" s="23">
        <v>18684.0481</v>
      </c>
      <c r="J121" s="23">
        <v>9736.652</v>
      </c>
      <c r="K121" s="23">
        <v>7403.2791999999999</v>
      </c>
      <c r="L121" s="23">
        <f t="shared" si="88"/>
        <v>83889.845300000001</v>
      </c>
    </row>
    <row r="122" spans="2:13" x14ac:dyDescent="0.2">
      <c r="B122" s="34">
        <v>236</v>
      </c>
      <c r="C122" s="41" t="s">
        <v>208</v>
      </c>
      <c r="D122" s="17">
        <f t="shared" ref="D122:L122" si="89">+D123+D127+D131+D134+D137</f>
        <v>1800000</v>
      </c>
      <c r="E122" s="17">
        <f t="shared" si="89"/>
        <v>4187.7727999999997</v>
      </c>
      <c r="F122" s="17">
        <f t="shared" si="89"/>
        <v>10618.432799999999</v>
      </c>
      <c r="G122" s="17">
        <f t="shared" si="89"/>
        <v>6921.9867999999997</v>
      </c>
      <c r="H122" s="17">
        <f t="shared" si="89"/>
        <v>56690.728199999998</v>
      </c>
      <c r="I122" s="17">
        <f t="shared" si="89"/>
        <v>47349.260999999999</v>
      </c>
      <c r="J122" s="17">
        <f t="shared" si="89"/>
        <v>101911.85639999999</v>
      </c>
      <c r="K122" s="17">
        <f t="shared" ref="K122" si="90">+K123+K127+K131+K134+K137</f>
        <v>7516.3522000000012</v>
      </c>
      <c r="L122" s="17">
        <f t="shared" si="89"/>
        <v>235196.39020000002</v>
      </c>
    </row>
    <row r="123" spans="2:13" x14ac:dyDescent="0.2">
      <c r="B123" s="56">
        <v>2361</v>
      </c>
      <c r="C123" s="62" t="s">
        <v>209</v>
      </c>
      <c r="D123" s="20">
        <f t="shared" ref="D123:E123" si="91">SUM(D124:D126)</f>
        <v>300000</v>
      </c>
      <c r="E123" s="20">
        <f t="shared" si="91"/>
        <v>0</v>
      </c>
      <c r="F123" s="20">
        <f t="shared" ref="F123:L123" si="92">SUM(F124:F126)</f>
        <v>0</v>
      </c>
      <c r="G123" s="20">
        <f t="shared" si="92"/>
        <v>0</v>
      </c>
      <c r="H123" s="20">
        <f t="shared" si="92"/>
        <v>22782.413399999998</v>
      </c>
      <c r="I123" s="20">
        <f t="shared" si="92"/>
        <v>0</v>
      </c>
      <c r="J123" s="20">
        <f t="shared" si="92"/>
        <v>956.74399999999991</v>
      </c>
      <c r="K123" s="20">
        <f t="shared" ref="K123" si="93">SUM(K124:K126)</f>
        <v>0</v>
      </c>
      <c r="L123" s="20">
        <f t="shared" si="92"/>
        <v>23739.1574</v>
      </c>
    </row>
    <row r="124" spans="2:13" x14ac:dyDescent="0.2">
      <c r="B124" s="32" t="s">
        <v>210</v>
      </c>
      <c r="C124" s="38" t="s">
        <v>211</v>
      </c>
      <c r="D124" s="23">
        <v>100000</v>
      </c>
      <c r="E124" s="23">
        <v>0</v>
      </c>
      <c r="F124" s="23">
        <v>0</v>
      </c>
      <c r="G124" s="23">
        <v>0</v>
      </c>
      <c r="H124" s="23">
        <v>514.99919999999997</v>
      </c>
      <c r="I124" s="23">
        <v>0</v>
      </c>
      <c r="J124" s="23">
        <v>956.74399999999991</v>
      </c>
      <c r="K124" s="23">
        <v>0</v>
      </c>
      <c r="L124" s="23">
        <f t="shared" ref="L124:L126" si="94">+E124+F124+G124+H124+I124+J124+K124</f>
        <v>1471.7431999999999</v>
      </c>
    </row>
    <row r="125" spans="2:13" x14ac:dyDescent="0.2">
      <c r="B125" s="32" t="s">
        <v>212</v>
      </c>
      <c r="C125" s="38" t="s">
        <v>213</v>
      </c>
      <c r="D125" s="23">
        <v>100000</v>
      </c>
      <c r="E125" s="23">
        <v>0</v>
      </c>
      <c r="F125" s="23">
        <v>0</v>
      </c>
      <c r="G125" s="23">
        <v>0</v>
      </c>
      <c r="H125" s="23">
        <v>22267.414199999999</v>
      </c>
      <c r="I125" s="23">
        <v>0</v>
      </c>
      <c r="J125" s="23">
        <v>0</v>
      </c>
      <c r="K125" s="23">
        <v>0</v>
      </c>
      <c r="L125" s="23">
        <f t="shared" si="94"/>
        <v>22267.414199999999</v>
      </c>
    </row>
    <row r="126" spans="2:13" x14ac:dyDescent="0.2">
      <c r="B126" s="32" t="s">
        <v>214</v>
      </c>
      <c r="C126" s="38" t="s">
        <v>215</v>
      </c>
      <c r="D126" s="23">
        <v>100000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f t="shared" si="94"/>
        <v>0</v>
      </c>
    </row>
    <row r="127" spans="2:13" x14ac:dyDescent="0.2">
      <c r="B127" s="56">
        <v>2362</v>
      </c>
      <c r="C127" s="57" t="s">
        <v>216</v>
      </c>
      <c r="D127" s="20">
        <f t="shared" ref="D127:E127" si="95">SUM(D128:D130)</f>
        <v>300000</v>
      </c>
      <c r="E127" s="20">
        <f t="shared" si="95"/>
        <v>0</v>
      </c>
      <c r="F127" s="20">
        <f t="shared" ref="F127:L127" si="96">SUM(F128:F130)</f>
        <v>0</v>
      </c>
      <c r="G127" s="20">
        <f t="shared" si="96"/>
        <v>0</v>
      </c>
      <c r="H127" s="20">
        <f t="shared" si="96"/>
        <v>0</v>
      </c>
      <c r="I127" s="20">
        <f t="shared" si="96"/>
        <v>1840</v>
      </c>
      <c r="J127" s="20">
        <f t="shared" si="96"/>
        <v>22334.0016</v>
      </c>
      <c r="K127" s="20">
        <f t="shared" ref="K127" si="97">SUM(K128:K130)</f>
        <v>1119.9969999999998</v>
      </c>
      <c r="L127" s="20">
        <f t="shared" si="96"/>
        <v>25293.998599999999</v>
      </c>
    </row>
    <row r="128" spans="2:13" x14ac:dyDescent="0.2">
      <c r="B128" s="32" t="s">
        <v>217</v>
      </c>
      <c r="C128" s="38" t="s">
        <v>218</v>
      </c>
      <c r="D128" s="23">
        <v>100000</v>
      </c>
      <c r="E128" s="23">
        <v>0</v>
      </c>
      <c r="F128" s="23">
        <v>0</v>
      </c>
      <c r="G128" s="23">
        <v>0</v>
      </c>
      <c r="H128" s="23">
        <v>0</v>
      </c>
      <c r="I128" s="23">
        <v>1840</v>
      </c>
      <c r="J128" s="23">
        <v>0</v>
      </c>
      <c r="K128" s="23">
        <v>1119.9969999999998</v>
      </c>
      <c r="L128" s="23">
        <f t="shared" ref="L128:L130" si="98">+E128+F128+G128+H128+I128+J128+K128</f>
        <v>2959.9969999999998</v>
      </c>
    </row>
    <row r="129" spans="2:12" x14ac:dyDescent="0.2">
      <c r="B129" s="32" t="s">
        <v>219</v>
      </c>
      <c r="C129" s="38" t="s">
        <v>220</v>
      </c>
      <c r="D129" s="23">
        <v>100000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22334.0016</v>
      </c>
      <c r="K129" s="23">
        <v>0</v>
      </c>
      <c r="L129" s="23">
        <f t="shared" si="98"/>
        <v>22334.0016</v>
      </c>
    </row>
    <row r="130" spans="2:12" x14ac:dyDescent="0.2">
      <c r="B130" s="32" t="s">
        <v>221</v>
      </c>
      <c r="C130" s="38" t="s">
        <v>222</v>
      </c>
      <c r="D130" s="23">
        <v>100000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f t="shared" si="98"/>
        <v>0</v>
      </c>
    </row>
    <row r="131" spans="2:12" x14ac:dyDescent="0.2">
      <c r="B131" s="56">
        <v>2363</v>
      </c>
      <c r="C131" s="57" t="s">
        <v>223</v>
      </c>
      <c r="D131" s="20">
        <f t="shared" ref="D131:L131" si="99">+D132+D133</f>
        <v>900000</v>
      </c>
      <c r="E131" s="20">
        <f t="shared" si="99"/>
        <v>4187.7727999999997</v>
      </c>
      <c r="F131" s="20">
        <f t="shared" si="99"/>
        <v>10618.432799999999</v>
      </c>
      <c r="G131" s="20">
        <f t="shared" si="99"/>
        <v>6921.9867999999997</v>
      </c>
      <c r="H131" s="20">
        <f t="shared" si="99"/>
        <v>33908.3148</v>
      </c>
      <c r="I131" s="20">
        <f t="shared" si="99"/>
        <v>45509.260999999999</v>
      </c>
      <c r="J131" s="20">
        <f t="shared" si="99"/>
        <v>78621.110799999995</v>
      </c>
      <c r="K131" s="20">
        <f t="shared" ref="K131" si="100">+K132+K133</f>
        <v>6396.3552000000009</v>
      </c>
      <c r="L131" s="20">
        <f t="shared" si="99"/>
        <v>186163.23420000001</v>
      </c>
    </row>
    <row r="132" spans="2:12" ht="16.5" customHeight="1" x14ac:dyDescent="0.2">
      <c r="B132" s="32" t="s">
        <v>224</v>
      </c>
      <c r="C132" s="33" t="s">
        <v>225</v>
      </c>
      <c r="D132" s="23">
        <v>800000</v>
      </c>
      <c r="E132" s="23">
        <v>4187.7727999999997</v>
      </c>
      <c r="F132" s="23">
        <v>0</v>
      </c>
      <c r="G132" s="23">
        <v>508.03</v>
      </c>
      <c r="H132" s="23">
        <v>6680.9948000000004</v>
      </c>
      <c r="I132" s="23">
        <v>33606.006000000001</v>
      </c>
      <c r="J132" s="23">
        <v>899.39600000000007</v>
      </c>
      <c r="K132" s="23">
        <v>525.99680000000001</v>
      </c>
      <c r="L132" s="23">
        <f t="shared" ref="L132:L133" si="101">+E132+F132+G132+H132+I132+J132+K132</f>
        <v>46408.196400000001</v>
      </c>
    </row>
    <row r="133" spans="2:12" ht="16.5" customHeight="1" x14ac:dyDescent="0.2">
      <c r="B133" s="55" t="s">
        <v>226</v>
      </c>
      <c r="C133" s="33" t="s">
        <v>227</v>
      </c>
      <c r="D133" s="42">
        <v>100000</v>
      </c>
      <c r="E133" s="42">
        <v>0</v>
      </c>
      <c r="F133" s="42">
        <v>10618.432799999999</v>
      </c>
      <c r="G133" s="42">
        <v>6413.9567999999999</v>
      </c>
      <c r="H133" s="42">
        <v>27227.32</v>
      </c>
      <c r="I133" s="42">
        <v>11903.255000000001</v>
      </c>
      <c r="J133" s="42">
        <v>77721.714800000002</v>
      </c>
      <c r="K133" s="42">
        <v>5870.358400000001</v>
      </c>
      <c r="L133" s="23">
        <f t="shared" si="101"/>
        <v>139755.03780000002</v>
      </c>
    </row>
    <row r="134" spans="2:12" x14ac:dyDescent="0.2">
      <c r="B134" s="56">
        <v>2364</v>
      </c>
      <c r="C134" s="57" t="s">
        <v>228</v>
      </c>
      <c r="D134" s="20">
        <f t="shared" ref="D134:L134" si="102">+D135+D136</f>
        <v>200000</v>
      </c>
      <c r="E134" s="20">
        <f t="shared" si="102"/>
        <v>0</v>
      </c>
      <c r="F134" s="20">
        <f t="shared" si="102"/>
        <v>0</v>
      </c>
      <c r="G134" s="20">
        <f t="shared" si="102"/>
        <v>0</v>
      </c>
      <c r="H134" s="20">
        <f t="shared" si="102"/>
        <v>0</v>
      </c>
      <c r="I134" s="20">
        <f t="shared" si="102"/>
        <v>0</v>
      </c>
      <c r="J134" s="20">
        <f t="shared" si="102"/>
        <v>0</v>
      </c>
      <c r="K134" s="20">
        <f t="shared" ref="K134" si="103">+K135+K136</f>
        <v>0</v>
      </c>
      <c r="L134" s="20">
        <f t="shared" si="102"/>
        <v>0</v>
      </c>
    </row>
    <row r="135" spans="2:12" ht="13.5" customHeight="1" x14ac:dyDescent="0.2">
      <c r="B135" s="32" t="s">
        <v>229</v>
      </c>
      <c r="C135" s="38" t="s">
        <v>230</v>
      </c>
      <c r="D135" s="23">
        <v>100000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f t="shared" ref="L135:L136" si="104">+E135+F135+G135+H135+I135+J135+K135</f>
        <v>0</v>
      </c>
    </row>
    <row r="136" spans="2:12" ht="14.25" customHeight="1" x14ac:dyDescent="0.2">
      <c r="B136" s="32" t="s">
        <v>231</v>
      </c>
      <c r="C136" s="38" t="s">
        <v>232</v>
      </c>
      <c r="D136" s="23">
        <v>100000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f t="shared" si="104"/>
        <v>0</v>
      </c>
    </row>
    <row r="137" spans="2:12" ht="17.25" customHeight="1" x14ac:dyDescent="0.2">
      <c r="B137" s="56">
        <v>2369</v>
      </c>
      <c r="C137" s="57" t="s">
        <v>233</v>
      </c>
      <c r="D137" s="20">
        <f t="shared" ref="D137:L137" si="105">+D138</f>
        <v>100000</v>
      </c>
      <c r="E137" s="20">
        <f t="shared" si="105"/>
        <v>0</v>
      </c>
      <c r="F137" s="20">
        <f t="shared" si="105"/>
        <v>0</v>
      </c>
      <c r="G137" s="20">
        <f t="shared" si="105"/>
        <v>0</v>
      </c>
      <c r="H137" s="20">
        <f t="shared" si="105"/>
        <v>0</v>
      </c>
      <c r="I137" s="20">
        <f t="shared" si="105"/>
        <v>0</v>
      </c>
      <c r="J137" s="20">
        <f t="shared" si="105"/>
        <v>0</v>
      </c>
      <c r="K137" s="20">
        <f t="shared" si="105"/>
        <v>0</v>
      </c>
      <c r="L137" s="20">
        <f t="shared" si="105"/>
        <v>0</v>
      </c>
    </row>
    <row r="138" spans="2:12" ht="17.25" customHeight="1" x14ac:dyDescent="0.2">
      <c r="B138" s="49" t="s">
        <v>234</v>
      </c>
      <c r="C138" s="58" t="s">
        <v>235</v>
      </c>
      <c r="D138" s="23">
        <v>100000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f>+E138+F138+G138+H138+I138+J138+K138</f>
        <v>0</v>
      </c>
    </row>
    <row r="139" spans="2:12" ht="25.5" x14ac:dyDescent="0.2">
      <c r="B139" s="34">
        <v>237</v>
      </c>
      <c r="C139" s="41" t="s">
        <v>236</v>
      </c>
      <c r="D139" s="17">
        <f t="shared" ref="D139:L139" si="106">+D140+D144</f>
        <v>15100000</v>
      </c>
      <c r="E139" s="17">
        <f t="shared" si="106"/>
        <v>1145001.9800000002</v>
      </c>
      <c r="F139" s="17">
        <f t="shared" si="106"/>
        <v>2613964.8818000024</v>
      </c>
      <c r="G139" s="17">
        <f t="shared" si="106"/>
        <v>1119260.9770000018</v>
      </c>
      <c r="H139" s="17">
        <f t="shared" si="106"/>
        <v>1125154.8312000001</v>
      </c>
      <c r="I139" s="17">
        <f t="shared" si="106"/>
        <v>1143822.6188000001</v>
      </c>
      <c r="J139" s="17">
        <f t="shared" si="106"/>
        <v>1183660.2389999998</v>
      </c>
      <c r="K139" s="17">
        <f t="shared" ref="K139" si="107">+K140+K144</f>
        <v>1156681.0464000022</v>
      </c>
      <c r="L139" s="17">
        <f t="shared" si="106"/>
        <v>9487546.5742000081</v>
      </c>
    </row>
    <row r="140" spans="2:12" x14ac:dyDescent="0.2">
      <c r="B140" s="56">
        <v>2371</v>
      </c>
      <c r="C140" s="57" t="s">
        <v>237</v>
      </c>
      <c r="D140" s="63">
        <f t="shared" ref="D140:E140" si="108">SUM(D141:D143)</f>
        <v>14700000</v>
      </c>
      <c r="E140" s="63">
        <f t="shared" si="108"/>
        <v>1113324.8800000001</v>
      </c>
      <c r="F140" s="63">
        <f t="shared" ref="F140:L140" si="109">SUM(F141:F143)</f>
        <v>2612324.8800000022</v>
      </c>
      <c r="G140" s="63">
        <f t="shared" si="109"/>
        <v>1118135.9800000018</v>
      </c>
      <c r="H140" s="63">
        <f t="shared" si="109"/>
        <v>1125154.8312000001</v>
      </c>
      <c r="I140" s="63">
        <f t="shared" si="109"/>
        <v>1126511.24</v>
      </c>
      <c r="J140" s="63">
        <f t="shared" si="109"/>
        <v>1153843.3499999999</v>
      </c>
      <c r="K140" s="63">
        <f t="shared" ref="K140" si="110">SUM(K141:K143)</f>
        <v>1132976.0500000021</v>
      </c>
      <c r="L140" s="63">
        <f t="shared" si="109"/>
        <v>9382271.2112000082</v>
      </c>
    </row>
    <row r="141" spans="2:12" x14ac:dyDescent="0.2">
      <c r="B141" s="32" t="s">
        <v>238</v>
      </c>
      <c r="C141" s="38" t="s">
        <v>239</v>
      </c>
      <c r="D141" s="23">
        <v>7400000</v>
      </c>
      <c r="E141" s="23">
        <v>568052.47000000009</v>
      </c>
      <c r="F141" s="23">
        <v>2068052.4700000011</v>
      </c>
      <c r="G141" s="23">
        <v>568324.97000000102</v>
      </c>
      <c r="H141" s="23">
        <v>568052.47000000009</v>
      </c>
      <c r="I141" s="23">
        <v>574953.15</v>
      </c>
      <c r="J141" s="23">
        <v>588378.05499999993</v>
      </c>
      <c r="K141" s="23">
        <v>578378.0550000011</v>
      </c>
      <c r="L141" s="23">
        <f t="shared" ref="L141:L143" si="111">+E141+F141+G141+H141+I141+J141+K141</f>
        <v>5514191.6400000043</v>
      </c>
    </row>
    <row r="142" spans="2:12" x14ac:dyDescent="0.2">
      <c r="B142" s="32" t="s">
        <v>240</v>
      </c>
      <c r="C142" s="38" t="s">
        <v>241</v>
      </c>
      <c r="D142" s="23">
        <v>7200000</v>
      </c>
      <c r="E142" s="23">
        <v>545272.41</v>
      </c>
      <c r="F142" s="23">
        <v>544272.41000000096</v>
      </c>
      <c r="G142" s="23">
        <v>549811.01000000094</v>
      </c>
      <c r="H142" s="23">
        <v>544272.41</v>
      </c>
      <c r="I142" s="23">
        <v>551173.09</v>
      </c>
      <c r="J142" s="23">
        <v>564597.995</v>
      </c>
      <c r="K142" s="23">
        <v>554597.99500000104</v>
      </c>
      <c r="L142" s="23">
        <f t="shared" si="111"/>
        <v>3853997.3200000031</v>
      </c>
    </row>
    <row r="143" spans="2:12" x14ac:dyDescent="0.2">
      <c r="B143" s="32" t="s">
        <v>242</v>
      </c>
      <c r="C143" s="38" t="s">
        <v>243</v>
      </c>
      <c r="D143" s="23">
        <v>100000</v>
      </c>
      <c r="E143" s="23">
        <v>0</v>
      </c>
      <c r="F143" s="23">
        <v>0</v>
      </c>
      <c r="G143" s="23">
        <v>0</v>
      </c>
      <c r="H143" s="23">
        <v>12829.951199999998</v>
      </c>
      <c r="I143" s="23">
        <v>385</v>
      </c>
      <c r="J143" s="23">
        <v>867.3</v>
      </c>
      <c r="K143" s="23">
        <v>0</v>
      </c>
      <c r="L143" s="23">
        <f t="shared" si="111"/>
        <v>14082.251199999997</v>
      </c>
    </row>
    <row r="144" spans="2:12" x14ac:dyDescent="0.2">
      <c r="B144" s="56">
        <v>2372</v>
      </c>
      <c r="C144" s="57" t="s">
        <v>244</v>
      </c>
      <c r="D144" s="63">
        <f t="shared" ref="D144:L144" si="112">+D145+D146</f>
        <v>400000</v>
      </c>
      <c r="E144" s="63">
        <f t="shared" si="112"/>
        <v>31677.1</v>
      </c>
      <c r="F144" s="63">
        <f t="shared" si="112"/>
        <v>1640.0018</v>
      </c>
      <c r="G144" s="63">
        <f t="shared" si="112"/>
        <v>1124.9969999999998</v>
      </c>
      <c r="H144" s="63">
        <f t="shared" si="112"/>
        <v>0</v>
      </c>
      <c r="I144" s="63">
        <f t="shared" si="112"/>
        <v>17311.378799999999</v>
      </c>
      <c r="J144" s="63">
        <f t="shared" si="112"/>
        <v>29816.888999999999</v>
      </c>
      <c r="K144" s="63">
        <f t="shared" ref="K144" si="113">+K145+K146</f>
        <v>23704.996400000004</v>
      </c>
      <c r="L144" s="63">
        <f t="shared" si="112"/>
        <v>105275.36300000001</v>
      </c>
    </row>
    <row r="145" spans="2:12" x14ac:dyDescent="0.2">
      <c r="B145" s="49" t="s">
        <v>245</v>
      </c>
      <c r="C145" s="64" t="s">
        <v>246</v>
      </c>
      <c r="D145" s="23">
        <v>300000</v>
      </c>
      <c r="E145" s="23">
        <v>31677.1</v>
      </c>
      <c r="F145" s="23">
        <v>0</v>
      </c>
      <c r="G145" s="23">
        <v>0</v>
      </c>
      <c r="H145" s="23">
        <v>0</v>
      </c>
      <c r="I145" s="23">
        <v>5655.8933999999999</v>
      </c>
      <c r="J145" s="23">
        <v>0</v>
      </c>
      <c r="K145" s="23">
        <v>0</v>
      </c>
      <c r="L145" s="23">
        <f t="shared" ref="L145:L146" si="114">+E145+F145+G145+H145+I145+J145+K145</f>
        <v>37332.993399999999</v>
      </c>
    </row>
    <row r="146" spans="2:12" ht="16.5" customHeight="1" x14ac:dyDescent="0.2">
      <c r="B146" s="32" t="s">
        <v>247</v>
      </c>
      <c r="C146" s="47" t="s">
        <v>248</v>
      </c>
      <c r="D146" s="23">
        <v>100000</v>
      </c>
      <c r="E146" s="23">
        <v>0</v>
      </c>
      <c r="F146" s="23">
        <v>1640.0018</v>
      </c>
      <c r="G146" s="23">
        <v>1124.9969999999998</v>
      </c>
      <c r="H146" s="23">
        <v>0</v>
      </c>
      <c r="I146" s="23">
        <v>11655.4854</v>
      </c>
      <c r="J146" s="23">
        <v>29816.888999999999</v>
      </c>
      <c r="K146" s="23">
        <v>23704.996400000004</v>
      </c>
      <c r="L146" s="23">
        <f t="shared" si="114"/>
        <v>67942.369600000005</v>
      </c>
    </row>
    <row r="147" spans="2:12" x14ac:dyDescent="0.2">
      <c r="B147" s="34">
        <v>239</v>
      </c>
      <c r="C147" s="54" t="s">
        <v>249</v>
      </c>
      <c r="D147" s="17">
        <f t="shared" ref="D147:L147" si="115">+D148+D149+D150+D151+D152+D153+D154+D155</f>
        <v>9600999</v>
      </c>
      <c r="E147" s="17">
        <f t="shared" si="115"/>
        <v>170064.38479999997</v>
      </c>
      <c r="F147" s="17">
        <f t="shared" si="115"/>
        <v>1631682.1433999999</v>
      </c>
      <c r="G147" s="17">
        <f t="shared" si="115"/>
        <v>58350.747600000002</v>
      </c>
      <c r="H147" s="17">
        <f t="shared" si="115"/>
        <v>1541718.3616999995</v>
      </c>
      <c r="I147" s="17">
        <f t="shared" si="115"/>
        <v>1047585.7539440001</v>
      </c>
      <c r="J147" s="17">
        <f t="shared" si="115"/>
        <v>378886.21179999999</v>
      </c>
      <c r="K147" s="17">
        <f t="shared" ref="K147" si="116">+K148+K149+K150+K151+K152+K153+K154+K155</f>
        <v>3933180.3709999993</v>
      </c>
      <c r="L147" s="17">
        <f t="shared" si="115"/>
        <v>8761467.9742440004</v>
      </c>
    </row>
    <row r="148" spans="2:12" x14ac:dyDescent="0.2">
      <c r="B148" s="32" t="s">
        <v>250</v>
      </c>
      <c r="C148" s="47" t="s">
        <v>251</v>
      </c>
      <c r="D148" s="23">
        <v>800000</v>
      </c>
      <c r="E148" s="23">
        <v>155007.58479999998</v>
      </c>
      <c r="F148" s="23">
        <v>39020.720000000001</v>
      </c>
      <c r="G148" s="23">
        <v>33043.480000000003</v>
      </c>
      <c r="H148" s="23">
        <v>71993.157000000007</v>
      </c>
      <c r="I148" s="23">
        <v>162488.5306</v>
      </c>
      <c r="J148" s="23">
        <v>35826.57</v>
      </c>
      <c r="K148" s="23">
        <v>1190.0005000000001</v>
      </c>
      <c r="L148" s="23">
        <f t="shared" ref="L148:L155" si="117">+E148+F148+G148+H148+I148+J148+K148</f>
        <v>498570.04290000006</v>
      </c>
    </row>
    <row r="149" spans="2:12" ht="16.5" customHeight="1" x14ac:dyDescent="0.2">
      <c r="B149" s="32" t="s">
        <v>252</v>
      </c>
      <c r="C149" s="47" t="s">
        <v>253</v>
      </c>
      <c r="D149" s="23">
        <v>7600000</v>
      </c>
      <c r="E149" s="23">
        <v>13732.25</v>
      </c>
      <c r="F149" s="23">
        <v>1529624.4065999999</v>
      </c>
      <c r="G149" s="23">
        <v>8403.1104000000014</v>
      </c>
      <c r="H149" s="23">
        <v>1263681.8115999999</v>
      </c>
      <c r="I149" s="23">
        <v>522191.34280000004</v>
      </c>
      <c r="J149" s="23">
        <v>268261.07020000002</v>
      </c>
      <c r="K149" s="23">
        <v>81602.793799999985</v>
      </c>
      <c r="L149" s="23">
        <f t="shared" si="117"/>
        <v>3687496.7853999999</v>
      </c>
    </row>
    <row r="150" spans="2:12" x14ac:dyDescent="0.2">
      <c r="B150" s="32" t="s">
        <v>254</v>
      </c>
      <c r="C150" s="33" t="s">
        <v>255</v>
      </c>
      <c r="D150" s="23">
        <v>100000</v>
      </c>
      <c r="E150" s="23">
        <v>0</v>
      </c>
      <c r="F150" s="23">
        <v>0</v>
      </c>
      <c r="G150" s="23">
        <v>0</v>
      </c>
      <c r="H150" s="23">
        <v>0</v>
      </c>
      <c r="I150" s="23">
        <v>4958.8319999999994</v>
      </c>
      <c r="J150" s="23">
        <v>4631.5</v>
      </c>
      <c r="K150" s="23">
        <v>0</v>
      </c>
      <c r="L150" s="23">
        <f t="shared" si="117"/>
        <v>9590.3319999999985</v>
      </c>
    </row>
    <row r="151" spans="2:12" ht="15.75" customHeight="1" x14ac:dyDescent="0.2">
      <c r="B151" s="49" t="s">
        <v>256</v>
      </c>
      <c r="C151" s="64" t="s">
        <v>257</v>
      </c>
      <c r="D151" s="23">
        <v>50999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f t="shared" si="117"/>
        <v>0</v>
      </c>
    </row>
    <row r="152" spans="2:12" x14ac:dyDescent="0.2">
      <c r="B152" s="49" t="s">
        <v>258</v>
      </c>
      <c r="C152" s="64" t="s">
        <v>259</v>
      </c>
      <c r="D152" s="23">
        <v>50000</v>
      </c>
      <c r="E152" s="23">
        <v>0</v>
      </c>
      <c r="F152" s="23">
        <v>59000</v>
      </c>
      <c r="G152" s="23">
        <v>2119.3000000000002</v>
      </c>
      <c r="H152" s="23">
        <v>0</v>
      </c>
      <c r="I152" s="23">
        <v>89299.197390000001</v>
      </c>
      <c r="J152" s="23">
        <v>25960</v>
      </c>
      <c r="K152" s="23">
        <v>5273.0120000000006</v>
      </c>
      <c r="L152" s="23">
        <f t="shared" si="117"/>
        <v>181651.50938999999</v>
      </c>
    </row>
    <row r="153" spans="2:12" ht="16.5" customHeight="1" x14ac:dyDescent="0.2">
      <c r="B153" s="32" t="s">
        <v>260</v>
      </c>
      <c r="C153" s="47" t="s">
        <v>261</v>
      </c>
      <c r="D153" s="23">
        <v>800000</v>
      </c>
      <c r="E153" s="23">
        <v>1324.55</v>
      </c>
      <c r="F153" s="23">
        <v>4037.0168000000003</v>
      </c>
      <c r="G153" s="23">
        <v>12715.774399999998</v>
      </c>
      <c r="H153" s="23">
        <v>155754.81390000001</v>
      </c>
      <c r="I153" s="23">
        <v>247770.83835399998</v>
      </c>
      <c r="J153" s="23">
        <v>20523.621999999999</v>
      </c>
      <c r="K153" s="23">
        <v>3808001.5586999995</v>
      </c>
      <c r="L153" s="23">
        <f t="shared" si="117"/>
        <v>4250128.1741539994</v>
      </c>
    </row>
    <row r="154" spans="2:12" ht="16.5" customHeight="1" x14ac:dyDescent="0.2">
      <c r="B154" s="32" t="s">
        <v>262</v>
      </c>
      <c r="C154" s="47" t="s">
        <v>263</v>
      </c>
      <c r="D154" s="42">
        <v>100000</v>
      </c>
      <c r="E154" s="42">
        <v>0</v>
      </c>
      <c r="F154" s="42">
        <v>0</v>
      </c>
      <c r="G154" s="42">
        <v>0</v>
      </c>
      <c r="H154" s="42">
        <v>13723.4</v>
      </c>
      <c r="I154" s="42">
        <v>1510.4</v>
      </c>
      <c r="J154" s="42">
        <v>0</v>
      </c>
      <c r="K154" s="42">
        <v>37113.006000000001</v>
      </c>
      <c r="L154" s="23">
        <f t="shared" si="117"/>
        <v>52346.805999999997</v>
      </c>
    </row>
    <row r="155" spans="2:12" ht="16.5" customHeight="1" x14ac:dyDescent="0.2">
      <c r="B155" s="32" t="s">
        <v>264</v>
      </c>
      <c r="C155" s="47" t="s">
        <v>265</v>
      </c>
      <c r="D155" s="42">
        <v>100000</v>
      </c>
      <c r="E155" s="42">
        <v>0</v>
      </c>
      <c r="F155" s="42">
        <v>0</v>
      </c>
      <c r="G155" s="42">
        <v>2069.0828000000001</v>
      </c>
      <c r="H155" s="42">
        <v>36565.179199999999</v>
      </c>
      <c r="I155" s="42">
        <v>19366.612799999999</v>
      </c>
      <c r="J155" s="42">
        <v>23683.4496</v>
      </c>
      <c r="K155" s="42">
        <v>0</v>
      </c>
      <c r="L155" s="23">
        <f t="shared" si="117"/>
        <v>81684.324400000012</v>
      </c>
    </row>
    <row r="156" spans="2:12" x14ac:dyDescent="0.2">
      <c r="B156" s="45">
        <v>24</v>
      </c>
      <c r="C156" s="65" t="s">
        <v>266</v>
      </c>
      <c r="D156" s="14">
        <f t="shared" ref="D156:L156" si="118">+D157</f>
        <v>2280154</v>
      </c>
      <c r="E156" s="14">
        <f t="shared" si="118"/>
        <v>60000</v>
      </c>
      <c r="F156" s="14">
        <f t="shared" si="118"/>
        <v>20000</v>
      </c>
      <c r="G156" s="14">
        <f t="shared" si="118"/>
        <v>132955</v>
      </c>
      <c r="H156" s="14">
        <f t="shared" si="118"/>
        <v>150000</v>
      </c>
      <c r="I156" s="14">
        <f t="shared" si="118"/>
        <v>20000</v>
      </c>
      <c r="J156" s="14">
        <f t="shared" si="118"/>
        <v>0</v>
      </c>
      <c r="K156" s="14">
        <f t="shared" si="118"/>
        <v>446400</v>
      </c>
      <c r="L156" s="14">
        <f t="shared" si="118"/>
        <v>829355</v>
      </c>
    </row>
    <row r="157" spans="2:12" ht="25.5" x14ac:dyDescent="0.2">
      <c r="B157" s="34">
        <v>241</v>
      </c>
      <c r="C157" s="54" t="s">
        <v>267</v>
      </c>
      <c r="D157" s="66">
        <f t="shared" ref="D157:L157" si="119">+D158+D159+D160</f>
        <v>2280154</v>
      </c>
      <c r="E157" s="66">
        <f t="shared" si="119"/>
        <v>60000</v>
      </c>
      <c r="F157" s="66">
        <f t="shared" si="119"/>
        <v>20000</v>
      </c>
      <c r="G157" s="66">
        <f t="shared" si="119"/>
        <v>132955</v>
      </c>
      <c r="H157" s="66">
        <f t="shared" si="119"/>
        <v>150000</v>
      </c>
      <c r="I157" s="66">
        <f t="shared" si="119"/>
        <v>20000</v>
      </c>
      <c r="J157" s="66">
        <f t="shared" si="119"/>
        <v>0</v>
      </c>
      <c r="K157" s="66">
        <f t="shared" ref="K157" si="120">+K158+K159+K160</f>
        <v>446400</v>
      </c>
      <c r="L157" s="66">
        <f t="shared" si="119"/>
        <v>829355</v>
      </c>
    </row>
    <row r="158" spans="2:12" ht="18.75" customHeight="1" x14ac:dyDescent="0.2">
      <c r="B158" s="32" t="s">
        <v>268</v>
      </c>
      <c r="C158" s="47" t="s">
        <v>269</v>
      </c>
      <c r="D158" s="23">
        <v>1000000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356400</v>
      </c>
      <c r="L158" s="23">
        <f t="shared" ref="L158:L160" si="121">+E158+F158+G158+H158+I158+J158+K158</f>
        <v>356400</v>
      </c>
    </row>
    <row r="159" spans="2:12" ht="24" customHeight="1" x14ac:dyDescent="0.2">
      <c r="B159" s="32" t="s">
        <v>270</v>
      </c>
      <c r="C159" s="67" t="s">
        <v>271</v>
      </c>
      <c r="D159" s="23">
        <v>1000000</v>
      </c>
      <c r="E159" s="23">
        <v>60000</v>
      </c>
      <c r="F159" s="23">
        <v>20000</v>
      </c>
      <c r="G159" s="23">
        <v>132955</v>
      </c>
      <c r="H159" s="23">
        <v>150000</v>
      </c>
      <c r="I159" s="23">
        <v>20000</v>
      </c>
      <c r="J159" s="23">
        <v>0</v>
      </c>
      <c r="K159" s="23">
        <v>90000</v>
      </c>
      <c r="L159" s="23">
        <f t="shared" si="121"/>
        <v>472955</v>
      </c>
    </row>
    <row r="160" spans="2:12" ht="25.5" x14ac:dyDescent="0.2">
      <c r="B160" s="32" t="s">
        <v>272</v>
      </c>
      <c r="C160" s="67" t="s">
        <v>273</v>
      </c>
      <c r="D160" s="42">
        <v>280154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23">
        <f t="shared" si="121"/>
        <v>0</v>
      </c>
    </row>
    <row r="161" spans="2:12" ht="27" customHeight="1" x14ac:dyDescent="0.2">
      <c r="B161" s="45">
        <v>26</v>
      </c>
      <c r="C161" s="68" t="s">
        <v>274</v>
      </c>
      <c r="D161" s="14">
        <f t="shared" ref="D161:L161" si="122">+D162+D167+D170+D173+D176</f>
        <v>17807067</v>
      </c>
      <c r="E161" s="14">
        <f t="shared" si="122"/>
        <v>0</v>
      </c>
      <c r="F161" s="14">
        <f t="shared" si="122"/>
        <v>25722.0648</v>
      </c>
      <c r="G161" s="14">
        <f t="shared" si="122"/>
        <v>153356.44620000001</v>
      </c>
      <c r="H161" s="14">
        <f t="shared" si="122"/>
        <v>62445.599999999999</v>
      </c>
      <c r="I161" s="14">
        <f t="shared" si="122"/>
        <v>1029080.5586</v>
      </c>
      <c r="J161" s="14">
        <f t="shared" si="122"/>
        <v>268085.44371999998</v>
      </c>
      <c r="K161" s="14">
        <f t="shared" ref="K161" si="123">+K162+K167+K170+K173+K176</f>
        <v>3498179.27</v>
      </c>
      <c r="L161" s="14">
        <f t="shared" si="122"/>
        <v>5036869.38332</v>
      </c>
    </row>
    <row r="162" spans="2:12" ht="15" customHeight="1" x14ac:dyDescent="0.2">
      <c r="B162" s="34">
        <v>261</v>
      </c>
      <c r="C162" s="54" t="s">
        <v>275</v>
      </c>
      <c r="D162" s="17">
        <f t="shared" ref="D162:L162" si="124">+D163+D164+D165+D166</f>
        <v>7207067</v>
      </c>
      <c r="E162" s="17">
        <f t="shared" si="124"/>
        <v>0</v>
      </c>
      <c r="F162" s="17">
        <f t="shared" si="124"/>
        <v>25722.0648</v>
      </c>
      <c r="G162" s="17">
        <f t="shared" si="124"/>
        <v>153356.44620000001</v>
      </c>
      <c r="H162" s="17">
        <f t="shared" si="124"/>
        <v>62445.599999999999</v>
      </c>
      <c r="I162" s="17">
        <f t="shared" si="124"/>
        <v>664080.5514</v>
      </c>
      <c r="J162" s="17">
        <f t="shared" si="124"/>
        <v>264835.48300000001</v>
      </c>
      <c r="K162" s="17">
        <f t="shared" ref="K162" si="125">+K163+K164+K165+K166</f>
        <v>58106.15</v>
      </c>
      <c r="L162" s="17">
        <f t="shared" si="124"/>
        <v>1228546.2954000002</v>
      </c>
    </row>
    <row r="163" spans="2:12" x14ac:dyDescent="0.2">
      <c r="B163" s="32" t="s">
        <v>276</v>
      </c>
      <c r="C163" s="47" t="s">
        <v>277</v>
      </c>
      <c r="D163" s="23">
        <v>224934</v>
      </c>
      <c r="E163" s="23">
        <v>0</v>
      </c>
      <c r="F163" s="23">
        <v>25722.0648</v>
      </c>
      <c r="G163" s="23">
        <v>92040</v>
      </c>
      <c r="H163" s="23">
        <v>62445.599999999999</v>
      </c>
      <c r="I163" s="23">
        <v>430971.4</v>
      </c>
      <c r="J163" s="23">
        <v>141242.46</v>
      </c>
      <c r="K163" s="23">
        <v>58106.15</v>
      </c>
      <c r="L163" s="23">
        <f t="shared" ref="L163:L166" si="126">+E163+F163+G163+H163+I163+J163+K163</f>
        <v>810527.67480000004</v>
      </c>
    </row>
    <row r="164" spans="2:12" ht="17.25" customHeight="1" x14ac:dyDescent="0.2">
      <c r="B164" s="32" t="s">
        <v>278</v>
      </c>
      <c r="C164" s="47" t="s">
        <v>279</v>
      </c>
      <c r="D164" s="23">
        <v>6582133</v>
      </c>
      <c r="E164" s="23">
        <v>0</v>
      </c>
      <c r="F164" s="23">
        <v>0</v>
      </c>
      <c r="G164" s="23">
        <v>61316.446199999991</v>
      </c>
      <c r="H164" s="23">
        <v>0</v>
      </c>
      <c r="I164" s="23">
        <v>233109.1514</v>
      </c>
      <c r="J164" s="23">
        <v>74999.974000000002</v>
      </c>
      <c r="K164" s="23">
        <v>0</v>
      </c>
      <c r="L164" s="23">
        <f t="shared" si="126"/>
        <v>369425.57159999997</v>
      </c>
    </row>
    <row r="165" spans="2:12" ht="18" customHeight="1" x14ac:dyDescent="0.2">
      <c r="B165" s="32" t="s">
        <v>280</v>
      </c>
      <c r="C165" s="47" t="s">
        <v>281</v>
      </c>
      <c r="D165" s="23">
        <v>200000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48593.048999999999</v>
      </c>
      <c r="K165" s="23">
        <v>0</v>
      </c>
      <c r="L165" s="23">
        <f t="shared" si="126"/>
        <v>48593.048999999999</v>
      </c>
    </row>
    <row r="166" spans="2:12" ht="18.75" customHeight="1" x14ac:dyDescent="0.2">
      <c r="B166" s="32" t="s">
        <v>282</v>
      </c>
      <c r="C166" s="47" t="s">
        <v>283</v>
      </c>
      <c r="D166" s="23">
        <v>200000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f t="shared" si="126"/>
        <v>0</v>
      </c>
    </row>
    <row r="167" spans="2:12" ht="25.5" x14ac:dyDescent="0.2">
      <c r="B167" s="34">
        <v>262</v>
      </c>
      <c r="C167" s="54" t="s">
        <v>284</v>
      </c>
      <c r="D167" s="17">
        <f t="shared" ref="D167:L167" si="127">+D168+D169</f>
        <v>100000</v>
      </c>
      <c r="E167" s="17">
        <f t="shared" si="127"/>
        <v>0</v>
      </c>
      <c r="F167" s="17">
        <f t="shared" si="127"/>
        <v>0</v>
      </c>
      <c r="G167" s="17">
        <f t="shared" si="127"/>
        <v>0</v>
      </c>
      <c r="H167" s="17">
        <f t="shared" si="127"/>
        <v>0</v>
      </c>
      <c r="I167" s="17">
        <f t="shared" si="127"/>
        <v>0</v>
      </c>
      <c r="J167" s="17">
        <f t="shared" si="127"/>
        <v>0</v>
      </c>
      <c r="K167" s="17">
        <f t="shared" ref="K167" si="128">+K168+K169</f>
        <v>0</v>
      </c>
      <c r="L167" s="17">
        <f t="shared" si="127"/>
        <v>0</v>
      </c>
    </row>
    <row r="168" spans="2:12" ht="18" customHeight="1" x14ac:dyDescent="0.2">
      <c r="B168" s="32" t="s">
        <v>285</v>
      </c>
      <c r="C168" s="47" t="s">
        <v>286</v>
      </c>
      <c r="D168" s="23">
        <v>50000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f t="shared" ref="L168:L169" si="129">+E168+F168+G168+H168+I168+J168+K168</f>
        <v>0</v>
      </c>
    </row>
    <row r="169" spans="2:12" ht="19.5" customHeight="1" x14ac:dyDescent="0.2">
      <c r="B169" s="32" t="s">
        <v>287</v>
      </c>
      <c r="C169" s="47" t="s">
        <v>288</v>
      </c>
      <c r="D169" s="23">
        <v>50000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f t="shared" si="129"/>
        <v>0</v>
      </c>
    </row>
    <row r="170" spans="2:12" ht="25.5" x14ac:dyDescent="0.2">
      <c r="B170" s="69">
        <v>264</v>
      </c>
      <c r="C170" s="41" t="s">
        <v>289</v>
      </c>
      <c r="D170" s="70">
        <f t="shared" ref="D170:L170" si="130">+D171+D172</f>
        <v>3500000</v>
      </c>
      <c r="E170" s="70">
        <f t="shared" si="130"/>
        <v>0</v>
      </c>
      <c r="F170" s="70">
        <f t="shared" si="130"/>
        <v>0</v>
      </c>
      <c r="G170" s="70">
        <f t="shared" si="130"/>
        <v>0</v>
      </c>
      <c r="H170" s="70">
        <f t="shared" si="130"/>
        <v>0</v>
      </c>
      <c r="I170" s="70">
        <f t="shared" si="130"/>
        <v>0</v>
      </c>
      <c r="J170" s="70">
        <f t="shared" si="130"/>
        <v>0</v>
      </c>
      <c r="K170" s="70">
        <f t="shared" ref="K170" si="131">+K171+K172</f>
        <v>0</v>
      </c>
      <c r="L170" s="70">
        <f t="shared" si="130"/>
        <v>0</v>
      </c>
    </row>
    <row r="171" spans="2:12" ht="18.75" customHeight="1" x14ac:dyDescent="0.2">
      <c r="B171" s="32" t="s">
        <v>290</v>
      </c>
      <c r="C171" s="44" t="s">
        <v>291</v>
      </c>
      <c r="D171" s="23">
        <v>3400000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f t="shared" ref="L171:L172" si="132">+E171+F171+G171+H171+I171+J171+K171</f>
        <v>0</v>
      </c>
    </row>
    <row r="172" spans="2:12" ht="16.5" customHeight="1" x14ac:dyDescent="0.2">
      <c r="B172" s="49" t="s">
        <v>292</v>
      </c>
      <c r="C172" s="71" t="s">
        <v>293</v>
      </c>
      <c r="D172" s="23">
        <v>100000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f t="shared" si="132"/>
        <v>0</v>
      </c>
    </row>
    <row r="173" spans="2:12" x14ac:dyDescent="0.2">
      <c r="B173" s="34">
        <v>265</v>
      </c>
      <c r="C173" s="54" t="s">
        <v>294</v>
      </c>
      <c r="D173" s="17">
        <f t="shared" ref="D173:L173" si="133">+D174+D175</f>
        <v>2000000</v>
      </c>
      <c r="E173" s="17">
        <f t="shared" si="133"/>
        <v>0</v>
      </c>
      <c r="F173" s="17">
        <f t="shared" si="133"/>
        <v>0</v>
      </c>
      <c r="G173" s="17">
        <f t="shared" si="133"/>
        <v>0</v>
      </c>
      <c r="H173" s="17">
        <f t="shared" si="133"/>
        <v>0</v>
      </c>
      <c r="I173" s="17">
        <f t="shared" si="133"/>
        <v>365000.00719999999</v>
      </c>
      <c r="J173" s="17">
        <f t="shared" si="133"/>
        <v>3249.96072</v>
      </c>
      <c r="K173" s="17">
        <f t="shared" ref="K173" si="134">+K174+K175</f>
        <v>3440073.12</v>
      </c>
      <c r="L173" s="17">
        <f t="shared" si="133"/>
        <v>3808323.0879199998</v>
      </c>
    </row>
    <row r="174" spans="2:12" x14ac:dyDescent="0.2">
      <c r="B174" s="49" t="s">
        <v>295</v>
      </c>
      <c r="C174" s="64" t="s">
        <v>296</v>
      </c>
      <c r="D174" s="23">
        <v>1500000</v>
      </c>
      <c r="E174" s="23">
        <v>0</v>
      </c>
      <c r="F174" s="23">
        <v>0</v>
      </c>
      <c r="G174" s="23">
        <v>0</v>
      </c>
      <c r="H174" s="23">
        <v>0</v>
      </c>
      <c r="I174" s="23">
        <v>365000.00719999999</v>
      </c>
      <c r="J174" s="23">
        <v>3249.96072</v>
      </c>
      <c r="K174" s="23">
        <v>3440073.12</v>
      </c>
      <c r="L174" s="23">
        <f t="shared" ref="L174:L175" si="135">+E174+F174+G174+H174+I174+J174+K174</f>
        <v>3808323.0879199998</v>
      </c>
    </row>
    <row r="175" spans="2:12" x14ac:dyDescent="0.2">
      <c r="B175" s="49" t="s">
        <v>297</v>
      </c>
      <c r="C175" s="64" t="s">
        <v>298</v>
      </c>
      <c r="D175" s="23">
        <v>500000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f t="shared" si="135"/>
        <v>0</v>
      </c>
    </row>
    <row r="176" spans="2:12" x14ac:dyDescent="0.2">
      <c r="B176" s="34">
        <v>268</v>
      </c>
      <c r="C176" s="54" t="s">
        <v>299</v>
      </c>
      <c r="D176" s="17">
        <f t="shared" ref="D176:L176" si="136">+D177</f>
        <v>5000000</v>
      </c>
      <c r="E176" s="17">
        <f t="shared" si="136"/>
        <v>0</v>
      </c>
      <c r="F176" s="17">
        <f t="shared" si="136"/>
        <v>0</v>
      </c>
      <c r="G176" s="17">
        <f t="shared" si="136"/>
        <v>0</v>
      </c>
      <c r="H176" s="17">
        <f t="shared" si="136"/>
        <v>0</v>
      </c>
      <c r="I176" s="17">
        <f t="shared" si="136"/>
        <v>0</v>
      </c>
      <c r="J176" s="17">
        <f t="shared" si="136"/>
        <v>0</v>
      </c>
      <c r="K176" s="17">
        <f t="shared" si="136"/>
        <v>0</v>
      </c>
      <c r="L176" s="17">
        <f t="shared" si="136"/>
        <v>0</v>
      </c>
    </row>
    <row r="177" spans="2:12" ht="22.5" customHeight="1" x14ac:dyDescent="0.2">
      <c r="B177" s="49" t="s">
        <v>300</v>
      </c>
      <c r="C177" s="64" t="s">
        <v>301</v>
      </c>
      <c r="D177" s="23">
        <v>5000000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f>+E177+F177+G177+H177+I177+J177+K177</f>
        <v>0</v>
      </c>
    </row>
    <row r="178" spans="2:12" ht="22.5" customHeight="1" x14ac:dyDescent="0.2">
      <c r="B178" s="45">
        <v>27</v>
      </c>
      <c r="C178" s="68" t="s">
        <v>302</v>
      </c>
      <c r="D178" s="14">
        <f t="shared" ref="D178:L178" si="137">SUM(D179:D180)</f>
        <v>220125275</v>
      </c>
      <c r="E178" s="14">
        <f t="shared" si="137"/>
        <v>0</v>
      </c>
      <c r="F178" s="14">
        <f t="shared" si="137"/>
        <v>0</v>
      </c>
      <c r="G178" s="14">
        <f t="shared" si="137"/>
        <v>66232325.549999997</v>
      </c>
      <c r="H178" s="14">
        <f t="shared" ref="H178:J178" si="138">SUM(H179:H180)</f>
        <v>0</v>
      </c>
      <c r="I178" s="14">
        <f t="shared" si="138"/>
        <v>0</v>
      </c>
      <c r="J178" s="14">
        <f t="shared" si="138"/>
        <v>0</v>
      </c>
      <c r="K178" s="14">
        <f t="shared" ref="K178" si="139">SUM(K179:K180)</f>
        <v>0</v>
      </c>
      <c r="L178" s="14">
        <f t="shared" si="137"/>
        <v>66232325.549999997</v>
      </c>
    </row>
    <row r="179" spans="2:12" ht="22.5" customHeight="1" x14ac:dyDescent="0.2">
      <c r="B179" s="49" t="s">
        <v>303</v>
      </c>
      <c r="C179" s="64" t="s">
        <v>304</v>
      </c>
      <c r="D179" s="23">
        <v>205758868</v>
      </c>
      <c r="E179" s="23">
        <v>0</v>
      </c>
      <c r="F179" s="23">
        <v>0</v>
      </c>
      <c r="G179" s="23">
        <v>66232325.549999997</v>
      </c>
      <c r="H179" s="23">
        <v>0</v>
      </c>
      <c r="I179" s="23">
        <v>0</v>
      </c>
      <c r="J179" s="23">
        <v>0</v>
      </c>
      <c r="K179" s="23">
        <v>0</v>
      </c>
      <c r="L179" s="23">
        <f t="shared" ref="L179:L180" si="140">+E179+F179+G179+H179+I179+J179+K179</f>
        <v>66232325.549999997</v>
      </c>
    </row>
    <row r="180" spans="2:12" ht="22.5" customHeight="1" x14ac:dyDescent="0.2">
      <c r="B180" s="32" t="s">
        <v>305</v>
      </c>
      <c r="C180" s="47" t="s">
        <v>306</v>
      </c>
      <c r="D180" s="23">
        <v>14366407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f t="shared" si="140"/>
        <v>0</v>
      </c>
    </row>
    <row r="181" spans="2:12" x14ac:dyDescent="0.2">
      <c r="B181" s="72"/>
      <c r="C181" s="73"/>
      <c r="D181" s="74"/>
      <c r="E181" s="74"/>
      <c r="F181" s="74"/>
      <c r="G181" s="74"/>
      <c r="H181" s="74"/>
      <c r="I181" s="74"/>
      <c r="J181" s="74"/>
      <c r="K181" s="74"/>
      <c r="L181" s="74"/>
    </row>
    <row r="182" spans="2:12" x14ac:dyDescent="0.2">
      <c r="B182" s="75"/>
      <c r="C182" s="76" t="s">
        <v>307</v>
      </c>
      <c r="D182" s="77">
        <f t="shared" ref="D182:L182" si="141">+D4+D40+D97+D156+D161+D178</f>
        <v>1025450854</v>
      </c>
      <c r="E182" s="77">
        <f t="shared" si="141"/>
        <v>39767892.815480508</v>
      </c>
      <c r="F182" s="77">
        <f t="shared" si="141"/>
        <v>45864869.817036539</v>
      </c>
      <c r="G182" s="77">
        <f t="shared" si="141"/>
        <v>111531800.01919188</v>
      </c>
      <c r="H182" s="77">
        <f t="shared" si="141"/>
        <v>43513602.827515669</v>
      </c>
      <c r="I182" s="77">
        <f t="shared" si="141"/>
        <v>45894778.421722181</v>
      </c>
      <c r="J182" s="77">
        <f t="shared" si="141"/>
        <v>43832343.419689089</v>
      </c>
      <c r="K182" s="77">
        <f t="shared" ref="K182" si="142">+K4+K40+K97+K156+K161+K178</f>
        <v>56160918.162950031</v>
      </c>
      <c r="L182" s="77">
        <f t="shared" si="141"/>
        <v>386566205.48358589</v>
      </c>
    </row>
    <row r="183" spans="2:12" x14ac:dyDescent="0.2">
      <c r="B183" s="78"/>
      <c r="C183" s="79"/>
      <c r="D183" s="80"/>
      <c r="E183" s="80"/>
      <c r="F183" s="80"/>
      <c r="G183" s="80"/>
      <c r="H183" s="80"/>
      <c r="I183" s="80"/>
      <c r="J183" s="80"/>
      <c r="K183" s="80"/>
      <c r="L183" s="80"/>
    </row>
    <row r="184" spans="2:12" ht="38.25" x14ac:dyDescent="0.2">
      <c r="B184" s="9" t="s">
        <v>308</v>
      </c>
      <c r="C184" s="81" t="s">
        <v>309</v>
      </c>
      <c r="D184" s="11">
        <f t="shared" ref="D184:L184" si="143">+D185</f>
        <v>21120000</v>
      </c>
      <c r="E184" s="11">
        <f t="shared" si="143"/>
        <v>1157869.35756485</v>
      </c>
      <c r="F184" s="11">
        <f t="shared" si="143"/>
        <v>1158530.89756485</v>
      </c>
      <c r="G184" s="11">
        <f t="shared" si="143"/>
        <v>1158530.89756485</v>
      </c>
      <c r="H184" s="11">
        <f t="shared" si="143"/>
        <v>1158530.89756485</v>
      </c>
      <c r="I184" s="11">
        <f t="shared" si="143"/>
        <v>1211190.8503247502</v>
      </c>
      <c r="J184" s="11">
        <f t="shared" si="143"/>
        <v>1182134.0613459002</v>
      </c>
      <c r="K184" s="11">
        <f t="shared" si="143"/>
        <v>1029567.1475000001</v>
      </c>
      <c r="L184" s="11">
        <f t="shared" si="143"/>
        <v>8056354.1094300505</v>
      </c>
    </row>
    <row r="185" spans="2:12" ht="25.5" x14ac:dyDescent="0.2">
      <c r="B185" s="82" t="s">
        <v>310</v>
      </c>
      <c r="C185" s="83" t="s">
        <v>311</v>
      </c>
      <c r="D185" s="17">
        <f t="shared" ref="D185:L185" si="144">+D186+D196</f>
        <v>21120000</v>
      </c>
      <c r="E185" s="17">
        <f t="shared" si="144"/>
        <v>1157869.35756485</v>
      </c>
      <c r="F185" s="17">
        <f t="shared" si="144"/>
        <v>1158530.89756485</v>
      </c>
      <c r="G185" s="17">
        <f t="shared" si="144"/>
        <v>1158530.89756485</v>
      </c>
      <c r="H185" s="17">
        <f t="shared" si="144"/>
        <v>1158530.89756485</v>
      </c>
      <c r="I185" s="17">
        <f t="shared" si="144"/>
        <v>1211190.8503247502</v>
      </c>
      <c r="J185" s="17">
        <f t="shared" si="144"/>
        <v>1182134.0613459002</v>
      </c>
      <c r="K185" s="17">
        <f t="shared" ref="K185" si="145">+K186+K196</f>
        <v>1029567.1475000001</v>
      </c>
      <c r="L185" s="17">
        <f t="shared" si="144"/>
        <v>8056354.1094300505</v>
      </c>
    </row>
    <row r="186" spans="2:12" ht="21" customHeight="1" x14ac:dyDescent="0.2">
      <c r="B186" s="12">
        <v>21</v>
      </c>
      <c r="C186" s="84" t="s">
        <v>13</v>
      </c>
      <c r="D186" s="14">
        <f t="shared" ref="D186:L186" si="146">+D187+D192</f>
        <v>20120000</v>
      </c>
      <c r="E186" s="14">
        <f t="shared" si="146"/>
        <v>1157869.35756485</v>
      </c>
      <c r="F186" s="14">
        <f t="shared" si="146"/>
        <v>1158530.89756485</v>
      </c>
      <c r="G186" s="14">
        <f t="shared" si="146"/>
        <v>1158530.89756485</v>
      </c>
      <c r="H186" s="14">
        <f t="shared" si="146"/>
        <v>1158530.89756485</v>
      </c>
      <c r="I186" s="14">
        <f t="shared" si="146"/>
        <v>1181044.8503247502</v>
      </c>
      <c r="J186" s="14">
        <f t="shared" si="146"/>
        <v>1182134.0613459002</v>
      </c>
      <c r="K186" s="14">
        <f t="shared" ref="K186" si="147">+K187+K192</f>
        <v>1029567.1475000001</v>
      </c>
      <c r="L186" s="14">
        <f t="shared" si="146"/>
        <v>8026208.1094300505</v>
      </c>
    </row>
    <row r="187" spans="2:12" x14ac:dyDescent="0.2">
      <c r="B187" s="15" t="s">
        <v>312</v>
      </c>
      <c r="C187" s="85" t="s">
        <v>14</v>
      </c>
      <c r="D187" s="17">
        <f t="shared" ref="D187:L187" si="148">+D188+D190</f>
        <v>17500000</v>
      </c>
      <c r="E187" s="17">
        <f t="shared" si="148"/>
        <v>1008897.0665000001</v>
      </c>
      <c r="F187" s="17">
        <f t="shared" si="148"/>
        <v>1008897.0665000001</v>
      </c>
      <c r="G187" s="17">
        <f t="shared" si="148"/>
        <v>1008897.0665000001</v>
      </c>
      <c r="H187" s="17">
        <f t="shared" si="148"/>
        <v>1008897.0665000001</v>
      </c>
      <c r="I187" s="17">
        <f t="shared" si="148"/>
        <v>1028613.2875000001</v>
      </c>
      <c r="J187" s="17">
        <f t="shared" si="148"/>
        <v>1029567.1460000002</v>
      </c>
      <c r="K187" s="17">
        <f t="shared" ref="K187" si="149">+K188+K190</f>
        <v>1029567.1475000001</v>
      </c>
      <c r="L187" s="17">
        <f t="shared" si="148"/>
        <v>7123335.8470000001</v>
      </c>
    </row>
    <row r="188" spans="2:12" x14ac:dyDescent="0.2">
      <c r="B188" s="18" t="s">
        <v>313</v>
      </c>
      <c r="C188" s="29" t="s">
        <v>15</v>
      </c>
      <c r="D188" s="20">
        <f t="shared" ref="D188:L188" si="150">+D189</f>
        <v>16200000</v>
      </c>
      <c r="E188" s="20">
        <f t="shared" si="150"/>
        <v>1008897.0665000001</v>
      </c>
      <c r="F188" s="20">
        <f t="shared" si="150"/>
        <v>1008897.0665000001</v>
      </c>
      <c r="G188" s="20">
        <f t="shared" si="150"/>
        <v>1008897.0665000001</v>
      </c>
      <c r="H188" s="20">
        <f t="shared" si="150"/>
        <v>1008897.0665000001</v>
      </c>
      <c r="I188" s="20">
        <f t="shared" si="150"/>
        <v>1028613.2875000001</v>
      </c>
      <c r="J188" s="20">
        <f>+J189</f>
        <v>1029567.1460000002</v>
      </c>
      <c r="K188" s="20">
        <f>+K189</f>
        <v>1029567.1475000001</v>
      </c>
      <c r="L188" s="20">
        <f t="shared" si="150"/>
        <v>7123335.8470000001</v>
      </c>
    </row>
    <row r="189" spans="2:12" x14ac:dyDescent="0.2">
      <c r="B189" s="21" t="s">
        <v>16</v>
      </c>
      <c r="C189" s="26" t="s">
        <v>17</v>
      </c>
      <c r="D189" s="23">
        <v>16200000</v>
      </c>
      <c r="E189" s="23">
        <v>1008897.0665000001</v>
      </c>
      <c r="F189" s="23">
        <v>1008897.0665000001</v>
      </c>
      <c r="G189" s="23">
        <v>1008897.0665000001</v>
      </c>
      <c r="H189" s="23">
        <v>1008897.0665000001</v>
      </c>
      <c r="I189" s="23">
        <v>1028613.2875000001</v>
      </c>
      <c r="J189" s="23">
        <v>1029567.1460000002</v>
      </c>
      <c r="K189" s="23">
        <v>1029567.1475000001</v>
      </c>
      <c r="L189" s="23">
        <f>+E189+F189+G189+H189+I189+J189+K189</f>
        <v>7123335.8470000001</v>
      </c>
    </row>
    <row r="190" spans="2:12" x14ac:dyDescent="0.2">
      <c r="B190" s="18">
        <v>2114</v>
      </c>
      <c r="C190" s="29" t="s">
        <v>25</v>
      </c>
      <c r="D190" s="20">
        <f t="shared" ref="D190:L190" si="151">+D191</f>
        <v>1300000</v>
      </c>
      <c r="E190" s="20">
        <f t="shared" si="151"/>
        <v>0</v>
      </c>
      <c r="F190" s="20">
        <f t="shared" si="151"/>
        <v>0</v>
      </c>
      <c r="G190" s="20">
        <f t="shared" si="151"/>
        <v>0</v>
      </c>
      <c r="H190" s="20">
        <f t="shared" si="151"/>
        <v>0</v>
      </c>
      <c r="I190" s="20">
        <f t="shared" si="151"/>
        <v>0</v>
      </c>
      <c r="J190" s="20">
        <f t="shared" si="151"/>
        <v>0</v>
      </c>
      <c r="K190" s="20">
        <f t="shared" si="151"/>
        <v>0</v>
      </c>
      <c r="L190" s="20">
        <f t="shared" si="151"/>
        <v>0</v>
      </c>
    </row>
    <row r="191" spans="2:12" ht="16.5" customHeight="1" x14ac:dyDescent="0.2">
      <c r="B191" s="21" t="s">
        <v>26</v>
      </c>
      <c r="C191" s="26" t="s">
        <v>27</v>
      </c>
      <c r="D191" s="23">
        <v>1300000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f>+E191+F191+G191+H191+I191+J191+K191</f>
        <v>0</v>
      </c>
    </row>
    <row r="192" spans="2:12" x14ac:dyDescent="0.2">
      <c r="B192" s="34">
        <v>215</v>
      </c>
      <c r="C192" s="41" t="s">
        <v>58</v>
      </c>
      <c r="D192" s="17">
        <f t="shared" ref="D192:E192" si="152">SUM(D193:D195)</f>
        <v>2620000</v>
      </c>
      <c r="E192" s="17">
        <f t="shared" si="152"/>
        <v>148972.29106485</v>
      </c>
      <c r="F192" s="17">
        <f t="shared" ref="F192:L192" si="153">SUM(F193:F195)</f>
        <v>149633.83106484998</v>
      </c>
      <c r="G192" s="17">
        <f t="shared" si="153"/>
        <v>149633.83106484998</v>
      </c>
      <c r="H192" s="17">
        <f t="shared" si="153"/>
        <v>149633.83106484998</v>
      </c>
      <c r="I192" s="17">
        <f t="shared" si="153"/>
        <v>152431.56282475</v>
      </c>
      <c r="J192" s="17">
        <f t="shared" si="153"/>
        <v>152566.91534589999</v>
      </c>
      <c r="K192" s="17">
        <f t="shared" ref="K192" si="154">SUM(K193:K195)</f>
        <v>0</v>
      </c>
      <c r="L192" s="17">
        <f t="shared" si="153"/>
        <v>902872.26243005006</v>
      </c>
    </row>
    <row r="193" spans="2:13" x14ac:dyDescent="0.2">
      <c r="B193" s="32" t="s">
        <v>59</v>
      </c>
      <c r="C193" s="38" t="s">
        <v>60</v>
      </c>
      <c r="D193" s="23">
        <v>1200000</v>
      </c>
      <c r="E193" s="23">
        <v>70833.293359850009</v>
      </c>
      <c r="F193" s="23">
        <v>71294.493359850007</v>
      </c>
      <c r="G193" s="23">
        <v>71294.493359850007</v>
      </c>
      <c r="H193" s="23">
        <v>71294.493359850007</v>
      </c>
      <c r="I193" s="23">
        <v>72692.373428750012</v>
      </c>
      <c r="J193" s="23">
        <v>72760.001996400009</v>
      </c>
      <c r="K193" s="23">
        <v>0</v>
      </c>
      <c r="L193" s="23">
        <f t="shared" ref="L193:L195" si="155">+E193+F193+G193+H193+I193+J193+K193</f>
        <v>430169.14886455011</v>
      </c>
    </row>
    <row r="194" spans="2:13" x14ac:dyDescent="0.2">
      <c r="B194" s="32" t="s">
        <v>61</v>
      </c>
      <c r="C194" s="38" t="s">
        <v>62</v>
      </c>
      <c r="D194" s="23">
        <v>1300000</v>
      </c>
      <c r="E194" s="23">
        <v>71631.691721499985</v>
      </c>
      <c r="F194" s="23">
        <v>71631.691721499985</v>
      </c>
      <c r="G194" s="23">
        <v>71631.691721499985</v>
      </c>
      <c r="H194" s="23">
        <v>71631.691721499985</v>
      </c>
      <c r="I194" s="23">
        <v>73031.543412499988</v>
      </c>
      <c r="J194" s="23">
        <v>73099.267365999985</v>
      </c>
      <c r="K194" s="23">
        <v>0</v>
      </c>
      <c r="L194" s="23">
        <f t="shared" si="155"/>
        <v>432657.57766449993</v>
      </c>
    </row>
    <row r="195" spans="2:13" x14ac:dyDescent="0.2">
      <c r="B195" s="32" t="s">
        <v>63</v>
      </c>
      <c r="C195" s="38" t="s">
        <v>64</v>
      </c>
      <c r="D195" s="23">
        <v>120000</v>
      </c>
      <c r="E195" s="23">
        <v>6507.3059835000004</v>
      </c>
      <c r="F195" s="23">
        <v>6707.6459835000005</v>
      </c>
      <c r="G195" s="23">
        <v>6707.6459835000005</v>
      </c>
      <c r="H195" s="23">
        <v>6707.6459835000005</v>
      </c>
      <c r="I195" s="23">
        <v>6707.6459835000005</v>
      </c>
      <c r="J195" s="23">
        <v>6707.6459835000005</v>
      </c>
      <c r="K195" s="23">
        <v>0</v>
      </c>
      <c r="L195" s="23">
        <f t="shared" si="155"/>
        <v>40045.535900999996</v>
      </c>
    </row>
    <row r="196" spans="2:13" x14ac:dyDescent="0.2">
      <c r="B196" s="45">
        <v>22</v>
      </c>
      <c r="C196" s="46" t="s">
        <v>67</v>
      </c>
      <c r="D196" s="14">
        <f t="shared" ref="D196:L196" si="156">+D197</f>
        <v>1000000</v>
      </c>
      <c r="E196" s="14">
        <f t="shared" si="156"/>
        <v>0</v>
      </c>
      <c r="F196" s="14">
        <f t="shared" si="156"/>
        <v>0</v>
      </c>
      <c r="G196" s="14">
        <f t="shared" si="156"/>
        <v>0</v>
      </c>
      <c r="H196" s="14">
        <f t="shared" si="156"/>
        <v>0</v>
      </c>
      <c r="I196" s="14">
        <f t="shared" si="156"/>
        <v>30146</v>
      </c>
      <c r="J196" s="14">
        <f t="shared" si="156"/>
        <v>0</v>
      </c>
      <c r="K196" s="14">
        <f t="shared" si="156"/>
        <v>0</v>
      </c>
      <c r="L196" s="14">
        <f t="shared" si="156"/>
        <v>30146</v>
      </c>
    </row>
    <row r="197" spans="2:13" ht="13.5" customHeight="1" x14ac:dyDescent="0.2">
      <c r="B197" s="34">
        <v>225</v>
      </c>
      <c r="C197" s="48" t="s">
        <v>102</v>
      </c>
      <c r="D197" s="17">
        <f t="shared" ref="D197:L197" si="157">SUM(D198:D198)</f>
        <v>1000000</v>
      </c>
      <c r="E197" s="17">
        <f t="shared" si="157"/>
        <v>0</v>
      </c>
      <c r="F197" s="17">
        <f t="shared" si="157"/>
        <v>0</v>
      </c>
      <c r="G197" s="17">
        <f t="shared" si="157"/>
        <v>0</v>
      </c>
      <c r="H197" s="17">
        <f t="shared" si="157"/>
        <v>0</v>
      </c>
      <c r="I197" s="17">
        <f t="shared" si="157"/>
        <v>30146</v>
      </c>
      <c r="J197" s="17">
        <f t="shared" si="157"/>
        <v>0</v>
      </c>
      <c r="K197" s="17">
        <f t="shared" si="157"/>
        <v>0</v>
      </c>
      <c r="L197" s="17">
        <f t="shared" si="157"/>
        <v>30146</v>
      </c>
    </row>
    <row r="198" spans="2:13" ht="16.5" customHeight="1" x14ac:dyDescent="0.2">
      <c r="B198" s="32" t="s">
        <v>117</v>
      </c>
      <c r="C198" s="52" t="s">
        <v>118</v>
      </c>
      <c r="D198" s="23">
        <v>1000000</v>
      </c>
      <c r="E198" s="23">
        <v>0</v>
      </c>
      <c r="F198" s="23">
        <v>0</v>
      </c>
      <c r="G198" s="23">
        <v>0</v>
      </c>
      <c r="H198" s="23">
        <v>0</v>
      </c>
      <c r="I198" s="23">
        <v>30146</v>
      </c>
      <c r="J198" s="23">
        <v>0</v>
      </c>
      <c r="K198" s="23">
        <v>0</v>
      </c>
      <c r="L198" s="23">
        <f>+E198+F198+G198+H198+I198+J198+K198</f>
        <v>30146</v>
      </c>
    </row>
    <row r="199" spans="2:13" ht="15" customHeight="1" x14ac:dyDescent="0.2">
      <c r="B199" s="86"/>
      <c r="C199" s="87"/>
      <c r="D199" s="74"/>
      <c r="E199" s="74"/>
      <c r="F199" s="74"/>
      <c r="G199" s="74"/>
      <c r="H199" s="74"/>
      <c r="I199" s="74"/>
      <c r="J199" s="74"/>
      <c r="K199" s="74"/>
      <c r="L199" s="74"/>
    </row>
    <row r="200" spans="2:13" ht="25.5" x14ac:dyDescent="0.2">
      <c r="B200" s="75"/>
      <c r="C200" s="88" t="s">
        <v>314</v>
      </c>
      <c r="D200" s="77">
        <f t="shared" ref="D200:L200" si="158">+D184</f>
        <v>21120000</v>
      </c>
      <c r="E200" s="77">
        <f t="shared" si="158"/>
        <v>1157869.35756485</v>
      </c>
      <c r="F200" s="77">
        <f t="shared" si="158"/>
        <v>1158530.89756485</v>
      </c>
      <c r="G200" s="77">
        <f t="shared" si="158"/>
        <v>1158530.89756485</v>
      </c>
      <c r="H200" s="77">
        <f t="shared" si="158"/>
        <v>1158530.89756485</v>
      </c>
      <c r="I200" s="77">
        <f t="shared" si="158"/>
        <v>1211190.8503247502</v>
      </c>
      <c r="J200" s="77">
        <f t="shared" si="158"/>
        <v>1182134.0613459002</v>
      </c>
      <c r="K200" s="77">
        <f t="shared" ref="K200" si="159">+K184</f>
        <v>1029567.1475000001</v>
      </c>
      <c r="L200" s="77">
        <f t="shared" si="158"/>
        <v>8056354.1094300505</v>
      </c>
    </row>
    <row r="201" spans="2:13" x14ac:dyDescent="0.2">
      <c r="B201" s="78"/>
      <c r="C201" s="79"/>
      <c r="D201" s="80"/>
      <c r="E201" s="80"/>
      <c r="F201" s="80"/>
      <c r="G201" s="80"/>
      <c r="H201" s="80"/>
      <c r="I201" s="80"/>
      <c r="J201" s="80"/>
      <c r="K201" s="80"/>
      <c r="L201" s="80"/>
    </row>
    <row r="202" spans="2:13" ht="25.5" x14ac:dyDescent="0.2">
      <c r="B202" s="9" t="s">
        <v>315</v>
      </c>
      <c r="C202" s="81" t="s">
        <v>316</v>
      </c>
      <c r="D202" s="11">
        <f t="shared" ref="D202:L202" si="160">+D203</f>
        <v>107885000</v>
      </c>
      <c r="E202" s="11">
        <f t="shared" si="160"/>
        <v>8319149.9722998999</v>
      </c>
      <c r="F202" s="11">
        <f t="shared" si="160"/>
        <v>7969279.1310127499</v>
      </c>
      <c r="G202" s="11">
        <f t="shared" si="160"/>
        <v>7653514.2836681996</v>
      </c>
      <c r="H202" s="11">
        <f t="shared" si="160"/>
        <v>7653514.2836681996</v>
      </c>
      <c r="I202" s="11">
        <f t="shared" si="160"/>
        <v>7677293.6264869506</v>
      </c>
      <c r="J202" s="11">
        <f t="shared" si="160"/>
        <v>7462236.5912509505</v>
      </c>
      <c r="K202" s="11">
        <f t="shared" si="160"/>
        <v>6358000.2325000009</v>
      </c>
      <c r="L202" s="11">
        <f t="shared" si="160"/>
        <v>53092988.120886959</v>
      </c>
    </row>
    <row r="203" spans="2:13" ht="28.5" customHeight="1" x14ac:dyDescent="0.2">
      <c r="B203" s="89" t="s">
        <v>310</v>
      </c>
      <c r="C203" s="90" t="s">
        <v>317</v>
      </c>
      <c r="D203" s="17">
        <f t="shared" ref="D203:L203" si="161">+D204+D214</f>
        <v>107885000</v>
      </c>
      <c r="E203" s="17">
        <f t="shared" si="161"/>
        <v>8319149.9722998999</v>
      </c>
      <c r="F203" s="17">
        <f t="shared" si="161"/>
        <v>7969279.1310127499</v>
      </c>
      <c r="G203" s="17">
        <f t="shared" si="161"/>
        <v>7653514.2836681996</v>
      </c>
      <c r="H203" s="17">
        <f t="shared" si="161"/>
        <v>7653514.2836681996</v>
      </c>
      <c r="I203" s="17">
        <f t="shared" si="161"/>
        <v>7677293.6264869506</v>
      </c>
      <c r="J203" s="17">
        <f t="shared" si="161"/>
        <v>7462236.5912509505</v>
      </c>
      <c r="K203" s="17">
        <f t="shared" ref="K203" si="162">+K204+K214</f>
        <v>6358000.2325000009</v>
      </c>
      <c r="L203" s="17">
        <f t="shared" si="161"/>
        <v>53092988.120886959</v>
      </c>
      <c r="M203" s="8"/>
    </row>
    <row r="204" spans="2:13" x14ac:dyDescent="0.2">
      <c r="B204" s="12">
        <v>21</v>
      </c>
      <c r="C204" s="84" t="s">
        <v>13</v>
      </c>
      <c r="D204" s="14">
        <f t="shared" ref="D204:L204" si="163">+D205+D210</f>
        <v>106650000</v>
      </c>
      <c r="E204" s="14">
        <f t="shared" si="163"/>
        <v>8024149.9722998999</v>
      </c>
      <c r="F204" s="14">
        <f t="shared" si="163"/>
        <v>7969279.1310127499</v>
      </c>
      <c r="G204" s="14">
        <f t="shared" si="163"/>
        <v>7653514.2836681996</v>
      </c>
      <c r="H204" s="14">
        <f t="shared" si="163"/>
        <v>7653514.2836681996</v>
      </c>
      <c r="I204" s="14">
        <f t="shared" si="163"/>
        <v>7603532.6288869502</v>
      </c>
      <c r="J204" s="14">
        <f t="shared" si="163"/>
        <v>7462236.5912509505</v>
      </c>
      <c r="K204" s="14">
        <f t="shared" ref="K204" si="164">+K205+K210</f>
        <v>6358000.2325000009</v>
      </c>
      <c r="L204" s="14">
        <f t="shared" si="163"/>
        <v>52724227.123286963</v>
      </c>
      <c r="M204" s="8"/>
    </row>
    <row r="205" spans="2:13" x14ac:dyDescent="0.2">
      <c r="B205" s="15">
        <v>211</v>
      </c>
      <c r="C205" s="85" t="s">
        <v>14</v>
      </c>
      <c r="D205" s="17">
        <f t="shared" ref="D205:L205" si="165">+D206</f>
        <v>93500000</v>
      </c>
      <c r="E205" s="17">
        <f t="shared" si="165"/>
        <v>6972448.0060000001</v>
      </c>
      <c r="F205" s="17">
        <f t="shared" si="165"/>
        <v>6922440.5975000001</v>
      </c>
      <c r="G205" s="17">
        <f t="shared" si="165"/>
        <v>6648151.8530000001</v>
      </c>
      <c r="H205" s="17">
        <f t="shared" si="165"/>
        <v>6648151.8530000001</v>
      </c>
      <c r="I205" s="17">
        <f t="shared" si="165"/>
        <v>6610800.6055000005</v>
      </c>
      <c r="J205" s="17">
        <f t="shared" si="165"/>
        <v>6482134.9755000006</v>
      </c>
      <c r="K205" s="17">
        <f t="shared" si="165"/>
        <v>6358000.2325000009</v>
      </c>
      <c r="L205" s="17">
        <f t="shared" si="165"/>
        <v>46642128.123000011</v>
      </c>
      <c r="M205" s="8"/>
    </row>
    <row r="206" spans="2:13" x14ac:dyDescent="0.2">
      <c r="B206" s="18">
        <v>2111</v>
      </c>
      <c r="C206" s="29" t="s">
        <v>15</v>
      </c>
      <c r="D206" s="20">
        <f t="shared" ref="D206:L206" si="166">+D207+D208</f>
        <v>93500000</v>
      </c>
      <c r="E206" s="20">
        <f t="shared" si="166"/>
        <v>6972448.0060000001</v>
      </c>
      <c r="F206" s="20">
        <f t="shared" si="166"/>
        <v>6922440.5975000001</v>
      </c>
      <c r="G206" s="20">
        <f t="shared" si="166"/>
        <v>6648151.8530000001</v>
      </c>
      <c r="H206" s="20">
        <f t="shared" si="166"/>
        <v>6648151.8530000001</v>
      </c>
      <c r="I206" s="20">
        <f t="shared" si="166"/>
        <v>6610800.6055000005</v>
      </c>
      <c r="J206" s="20">
        <f t="shared" si="166"/>
        <v>6482134.9755000006</v>
      </c>
      <c r="K206" s="20">
        <f t="shared" ref="K206" si="167">+K207+K208</f>
        <v>6358000.2325000009</v>
      </c>
      <c r="L206" s="20">
        <f t="shared" si="166"/>
        <v>46642128.123000011</v>
      </c>
      <c r="M206" s="25"/>
    </row>
    <row r="207" spans="2:13" x14ac:dyDescent="0.2">
      <c r="B207" s="21" t="s">
        <v>16</v>
      </c>
      <c r="C207" s="26" t="s">
        <v>318</v>
      </c>
      <c r="D207" s="23">
        <v>86500000</v>
      </c>
      <c r="E207" s="23">
        <v>6972448.0060000001</v>
      </c>
      <c r="F207" s="23">
        <v>6922440.5975000001</v>
      </c>
      <c r="G207" s="23">
        <v>6648151.8530000001</v>
      </c>
      <c r="H207" s="23">
        <v>6648151.8530000001</v>
      </c>
      <c r="I207" s="23">
        <v>6549821.1355000008</v>
      </c>
      <c r="J207" s="23">
        <v>6482134.9755000006</v>
      </c>
      <c r="K207" s="23">
        <v>6260694.6125000007</v>
      </c>
      <c r="L207" s="23">
        <f>+E207+F207+G207+H207+I207+J207+K207</f>
        <v>46483843.033000007</v>
      </c>
    </row>
    <row r="208" spans="2:13" x14ac:dyDescent="0.2">
      <c r="B208" s="18">
        <v>2114</v>
      </c>
      <c r="C208" s="29" t="s">
        <v>25</v>
      </c>
      <c r="D208" s="20">
        <f t="shared" ref="D208:L208" si="168">+D209</f>
        <v>7000000</v>
      </c>
      <c r="E208" s="20">
        <f t="shared" si="168"/>
        <v>0</v>
      </c>
      <c r="F208" s="20">
        <f t="shared" si="168"/>
        <v>0</v>
      </c>
      <c r="G208" s="20">
        <f t="shared" si="168"/>
        <v>0</v>
      </c>
      <c r="H208" s="20">
        <f t="shared" si="168"/>
        <v>0</v>
      </c>
      <c r="I208" s="20">
        <f t="shared" si="168"/>
        <v>60979.47</v>
      </c>
      <c r="J208" s="20">
        <f t="shared" si="168"/>
        <v>0</v>
      </c>
      <c r="K208" s="20">
        <f t="shared" si="168"/>
        <v>97305.62</v>
      </c>
      <c r="L208" s="20">
        <f t="shared" si="168"/>
        <v>158285.09</v>
      </c>
      <c r="M208" s="8"/>
    </row>
    <row r="209" spans="2:12" ht="14.25" customHeight="1" x14ac:dyDescent="0.2">
      <c r="B209" s="21" t="s">
        <v>26</v>
      </c>
      <c r="C209" s="26" t="s">
        <v>25</v>
      </c>
      <c r="D209" s="23">
        <v>7000000</v>
      </c>
      <c r="E209" s="23">
        <v>0</v>
      </c>
      <c r="F209" s="23">
        <v>0</v>
      </c>
      <c r="G209" s="23">
        <v>0</v>
      </c>
      <c r="H209" s="23">
        <v>0</v>
      </c>
      <c r="I209" s="23">
        <v>60979.47</v>
      </c>
      <c r="J209" s="23">
        <v>0</v>
      </c>
      <c r="K209" s="23">
        <v>97305.62</v>
      </c>
      <c r="L209" s="23">
        <f>+E209+F209+G209+H209+I209+J209+K209</f>
        <v>158285.09</v>
      </c>
    </row>
    <row r="210" spans="2:12" x14ac:dyDescent="0.2">
      <c r="B210" s="34">
        <v>2151</v>
      </c>
      <c r="C210" s="54" t="s">
        <v>58</v>
      </c>
      <c r="D210" s="17">
        <f t="shared" ref="D210:L210" si="169">SUM(D211:D213)</f>
        <v>13150000</v>
      </c>
      <c r="E210" s="17">
        <f t="shared" si="169"/>
        <v>1051701.9662998996</v>
      </c>
      <c r="F210" s="17">
        <f t="shared" si="169"/>
        <v>1046838.5335127497</v>
      </c>
      <c r="G210" s="17">
        <f t="shared" si="169"/>
        <v>1005362.4306681997</v>
      </c>
      <c r="H210" s="17">
        <f t="shared" ref="H210:J210" si="170">SUM(H211:H213)</f>
        <v>1005362.4306681997</v>
      </c>
      <c r="I210" s="17">
        <f t="shared" si="170"/>
        <v>992732.02338694979</v>
      </c>
      <c r="J210" s="17">
        <f t="shared" si="170"/>
        <v>980101.61575094971</v>
      </c>
      <c r="K210" s="17">
        <f t="shared" ref="K210" si="171">SUM(K211:K213)</f>
        <v>0</v>
      </c>
      <c r="L210" s="17">
        <f t="shared" si="169"/>
        <v>6082099.0002869479</v>
      </c>
    </row>
    <row r="211" spans="2:12" x14ac:dyDescent="0.2">
      <c r="B211" s="32" t="s">
        <v>59</v>
      </c>
      <c r="C211" s="38" t="s">
        <v>60</v>
      </c>
      <c r="D211" s="23">
        <v>6000000</v>
      </c>
      <c r="E211" s="23">
        <v>492951.54631539964</v>
      </c>
      <c r="F211" s="23">
        <v>490328.42105274962</v>
      </c>
      <c r="G211" s="23">
        <v>470881.34906769963</v>
      </c>
      <c r="H211" s="23">
        <v>470881.34906769963</v>
      </c>
      <c r="I211" s="23">
        <v>464996.0508489497</v>
      </c>
      <c r="J211" s="23">
        <v>459110.75245294964</v>
      </c>
      <c r="K211" s="23">
        <v>0</v>
      </c>
      <c r="L211" s="23">
        <f t="shared" ref="L211:L213" si="172">+E211+F211+G211+H211+I211+J211+K211</f>
        <v>2849149.4688054477</v>
      </c>
    </row>
    <row r="212" spans="2:12" x14ac:dyDescent="0.2">
      <c r="B212" s="32" t="s">
        <v>61</v>
      </c>
      <c r="C212" s="38" t="s">
        <v>62</v>
      </c>
      <c r="D212" s="23">
        <v>6300000</v>
      </c>
      <c r="E212" s="23">
        <v>495043.80842600006</v>
      </c>
      <c r="F212" s="23">
        <v>491493.28242250008</v>
      </c>
      <c r="G212" s="23">
        <v>472018.78156300006</v>
      </c>
      <c r="H212" s="23">
        <v>472018.78156300006</v>
      </c>
      <c r="I212" s="23">
        <v>466125.18250050012</v>
      </c>
      <c r="J212" s="23">
        <v>460231.58326050011</v>
      </c>
      <c r="K212" s="23">
        <v>0</v>
      </c>
      <c r="L212" s="23">
        <f t="shared" si="172"/>
        <v>2856931.4197355006</v>
      </c>
    </row>
    <row r="213" spans="2:12" x14ac:dyDescent="0.2">
      <c r="B213" s="32" t="s">
        <v>63</v>
      </c>
      <c r="C213" s="38" t="s">
        <v>64</v>
      </c>
      <c r="D213" s="23">
        <v>850000</v>
      </c>
      <c r="E213" s="23">
        <v>63706.611558499979</v>
      </c>
      <c r="F213" s="23">
        <v>65016.830037499982</v>
      </c>
      <c r="G213" s="23">
        <v>62462.300037499976</v>
      </c>
      <c r="H213" s="23">
        <v>62462.300037499976</v>
      </c>
      <c r="I213" s="23">
        <v>61610.790037499974</v>
      </c>
      <c r="J213" s="23">
        <v>60759.280037499972</v>
      </c>
      <c r="K213" s="23">
        <v>0</v>
      </c>
      <c r="L213" s="23">
        <f t="shared" si="172"/>
        <v>376018.11174599989</v>
      </c>
    </row>
    <row r="214" spans="2:12" x14ac:dyDescent="0.2">
      <c r="B214" s="45">
        <v>22</v>
      </c>
      <c r="C214" s="46" t="s">
        <v>67</v>
      </c>
      <c r="D214" s="14">
        <f t="shared" ref="D214:L214" si="173">+D215</f>
        <v>1235000</v>
      </c>
      <c r="E214" s="14">
        <f t="shared" si="173"/>
        <v>295000</v>
      </c>
      <c r="F214" s="14">
        <f t="shared" si="173"/>
        <v>0</v>
      </c>
      <c r="G214" s="14">
        <f t="shared" si="173"/>
        <v>0</v>
      </c>
      <c r="H214" s="14">
        <f t="shared" si="173"/>
        <v>0</v>
      </c>
      <c r="I214" s="14">
        <f t="shared" si="173"/>
        <v>73760.997600000002</v>
      </c>
      <c r="J214" s="14">
        <f t="shared" si="173"/>
        <v>0</v>
      </c>
      <c r="K214" s="14">
        <f t="shared" si="173"/>
        <v>0</v>
      </c>
      <c r="L214" s="14">
        <f t="shared" si="173"/>
        <v>368760.9976</v>
      </c>
    </row>
    <row r="215" spans="2:12" x14ac:dyDescent="0.2">
      <c r="B215" s="34">
        <v>222</v>
      </c>
      <c r="C215" s="48" t="s">
        <v>85</v>
      </c>
      <c r="D215" s="17">
        <f t="shared" ref="D215:L215" si="174">SUM(D216:D217)</f>
        <v>1235000</v>
      </c>
      <c r="E215" s="17">
        <f t="shared" si="174"/>
        <v>295000</v>
      </c>
      <c r="F215" s="17">
        <f t="shared" si="174"/>
        <v>0</v>
      </c>
      <c r="G215" s="17">
        <f t="shared" si="174"/>
        <v>0</v>
      </c>
      <c r="H215" s="17">
        <f t="shared" ref="H215:J215" si="175">SUM(H216:H217)</f>
        <v>0</v>
      </c>
      <c r="I215" s="17">
        <f t="shared" si="175"/>
        <v>73760.997600000002</v>
      </c>
      <c r="J215" s="17">
        <f t="shared" si="175"/>
        <v>0</v>
      </c>
      <c r="K215" s="17">
        <f t="shared" ref="K215" si="176">SUM(K216:K217)</f>
        <v>0</v>
      </c>
      <c r="L215" s="17">
        <f t="shared" si="174"/>
        <v>368760.9976</v>
      </c>
    </row>
    <row r="216" spans="2:12" x14ac:dyDescent="0.2">
      <c r="B216" s="49" t="s">
        <v>86</v>
      </c>
      <c r="C216" s="38" t="s">
        <v>87</v>
      </c>
      <c r="D216" s="23">
        <v>617500</v>
      </c>
      <c r="E216" s="23">
        <v>295000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f t="shared" ref="L216:L217" si="177">+E216+F216+G216+H216+I216+J216+K216</f>
        <v>295000</v>
      </c>
    </row>
    <row r="217" spans="2:12" x14ac:dyDescent="0.2">
      <c r="B217" s="49" t="s">
        <v>88</v>
      </c>
      <c r="C217" s="38" t="s">
        <v>89</v>
      </c>
      <c r="D217" s="23">
        <v>617500</v>
      </c>
      <c r="E217" s="23">
        <v>0</v>
      </c>
      <c r="F217" s="23">
        <v>0</v>
      </c>
      <c r="G217" s="23">
        <v>0</v>
      </c>
      <c r="H217" s="23">
        <v>0</v>
      </c>
      <c r="I217" s="23">
        <v>73760.997600000002</v>
      </c>
      <c r="J217" s="23">
        <v>0</v>
      </c>
      <c r="K217" s="23">
        <v>0</v>
      </c>
      <c r="L217" s="23">
        <f t="shared" si="177"/>
        <v>73760.997600000002</v>
      </c>
    </row>
    <row r="218" spans="2:12" x14ac:dyDescent="0.2">
      <c r="B218" s="91"/>
      <c r="C218" s="87"/>
      <c r="D218" s="74"/>
      <c r="E218" s="74"/>
      <c r="F218" s="74"/>
      <c r="G218" s="74"/>
      <c r="H218" s="74"/>
      <c r="I218" s="74"/>
      <c r="J218" s="74"/>
      <c r="K218" s="74"/>
      <c r="L218" s="74"/>
    </row>
    <row r="219" spans="2:12" ht="25.5" x14ac:dyDescent="0.2">
      <c r="B219" s="91"/>
      <c r="C219" s="92" t="s">
        <v>319</v>
      </c>
      <c r="D219" s="74">
        <f t="shared" ref="D219:L219" si="178">+D204+D214</f>
        <v>107885000</v>
      </c>
      <c r="E219" s="74">
        <f t="shared" si="178"/>
        <v>8319149.9722998999</v>
      </c>
      <c r="F219" s="74">
        <f t="shared" si="178"/>
        <v>7969279.1310127499</v>
      </c>
      <c r="G219" s="74">
        <f t="shared" si="178"/>
        <v>7653514.2836681996</v>
      </c>
      <c r="H219" s="74">
        <f t="shared" si="178"/>
        <v>7653514.2836681996</v>
      </c>
      <c r="I219" s="74">
        <f t="shared" si="178"/>
        <v>7677293.6264869506</v>
      </c>
      <c r="J219" s="74">
        <f t="shared" si="178"/>
        <v>7462236.5912509505</v>
      </c>
      <c r="K219" s="74">
        <f t="shared" ref="K219" si="179">+K204+K214</f>
        <v>6358000.2325000009</v>
      </c>
      <c r="L219" s="74">
        <f t="shared" si="178"/>
        <v>53092988.120886959</v>
      </c>
    </row>
    <row r="220" spans="2:12" x14ac:dyDescent="0.2">
      <c r="B220" s="78"/>
      <c r="C220" s="79"/>
      <c r="D220" s="80"/>
      <c r="E220" s="80"/>
      <c r="F220" s="80"/>
      <c r="G220" s="80"/>
      <c r="H220" s="80"/>
      <c r="I220" s="80"/>
      <c r="J220" s="80"/>
      <c r="K220" s="80"/>
      <c r="L220" s="80"/>
    </row>
    <row r="221" spans="2:12" ht="41.25" customHeight="1" x14ac:dyDescent="0.2">
      <c r="B221" s="93" t="s">
        <v>320</v>
      </c>
      <c r="C221" s="94" t="s">
        <v>321</v>
      </c>
      <c r="D221" s="80">
        <f t="shared" ref="D221:L221" si="180">+D222</f>
        <v>10984400</v>
      </c>
      <c r="E221" s="80">
        <f t="shared" si="180"/>
        <v>498524.81921315001</v>
      </c>
      <c r="F221" s="80">
        <f t="shared" si="180"/>
        <v>766110.67921314994</v>
      </c>
      <c r="G221" s="80">
        <f t="shared" si="180"/>
        <v>492510.67921315</v>
      </c>
      <c r="H221" s="80">
        <f t="shared" si="180"/>
        <v>461610.67921315</v>
      </c>
      <c r="I221" s="80">
        <f t="shared" si="180"/>
        <v>454110.67921315</v>
      </c>
      <c r="J221" s="80">
        <f t="shared" si="180"/>
        <v>454110.67921315</v>
      </c>
      <c r="K221" s="80">
        <f t="shared" si="180"/>
        <v>688591.1385</v>
      </c>
      <c r="L221" s="80">
        <f t="shared" si="180"/>
        <v>3815569.3537788996</v>
      </c>
    </row>
    <row r="222" spans="2:12" ht="25.5" x14ac:dyDescent="0.2">
      <c r="B222" s="95" t="s">
        <v>310</v>
      </c>
      <c r="C222" s="96" t="s">
        <v>322</v>
      </c>
      <c r="D222" s="97">
        <f t="shared" ref="D222:L222" si="181">+D223+D233+D236</f>
        <v>10984400</v>
      </c>
      <c r="E222" s="97">
        <f t="shared" si="181"/>
        <v>498524.81921315001</v>
      </c>
      <c r="F222" s="97">
        <f t="shared" si="181"/>
        <v>766110.67921314994</v>
      </c>
      <c r="G222" s="97">
        <f t="shared" si="181"/>
        <v>492510.67921315</v>
      </c>
      <c r="H222" s="97">
        <f t="shared" si="181"/>
        <v>461610.67921315</v>
      </c>
      <c r="I222" s="97">
        <f t="shared" si="181"/>
        <v>454110.67921315</v>
      </c>
      <c r="J222" s="97">
        <f t="shared" si="181"/>
        <v>454110.67921315</v>
      </c>
      <c r="K222" s="97">
        <f t="shared" ref="K222" si="182">+K223+K233+K236</f>
        <v>688591.1385</v>
      </c>
      <c r="L222" s="97">
        <f t="shared" si="181"/>
        <v>3815569.3537788996</v>
      </c>
    </row>
    <row r="223" spans="2:12" x14ac:dyDescent="0.2">
      <c r="B223" s="12">
        <v>21</v>
      </c>
      <c r="C223" s="13" t="s">
        <v>13</v>
      </c>
      <c r="D223" s="14">
        <f t="shared" ref="D223:L223" si="183">+D224+D229</f>
        <v>5370000</v>
      </c>
      <c r="E223" s="14">
        <f t="shared" si="183"/>
        <v>449524.81921315001</v>
      </c>
      <c r="F223" s="14">
        <f t="shared" si="183"/>
        <v>449610.67921315</v>
      </c>
      <c r="G223" s="14">
        <f t="shared" si="183"/>
        <v>449610.67921315</v>
      </c>
      <c r="H223" s="14">
        <f t="shared" si="183"/>
        <v>449610.67921315</v>
      </c>
      <c r="I223" s="14">
        <f t="shared" si="183"/>
        <v>449610.67921315</v>
      </c>
      <c r="J223" s="14">
        <f t="shared" si="183"/>
        <v>449610.67921315</v>
      </c>
      <c r="K223" s="14">
        <f t="shared" ref="K223" si="184">+K224+K229</f>
        <v>391091.1385</v>
      </c>
      <c r="L223" s="14">
        <f t="shared" si="183"/>
        <v>3088669.3537788996</v>
      </c>
    </row>
    <row r="224" spans="2:12" x14ac:dyDescent="0.2">
      <c r="B224" s="15">
        <v>211</v>
      </c>
      <c r="C224" s="85" t="s">
        <v>14</v>
      </c>
      <c r="D224" s="17">
        <f t="shared" ref="D224:L224" si="185">+D225</f>
        <v>4700000</v>
      </c>
      <c r="E224" s="17">
        <f t="shared" si="185"/>
        <v>391091.1385</v>
      </c>
      <c r="F224" s="17">
        <f t="shared" si="185"/>
        <v>391091.1385</v>
      </c>
      <c r="G224" s="17">
        <f t="shared" si="185"/>
        <v>391091.1385</v>
      </c>
      <c r="H224" s="17">
        <f t="shared" si="185"/>
        <v>391091.1385</v>
      </c>
      <c r="I224" s="17">
        <f t="shared" si="185"/>
        <v>391091.1385</v>
      </c>
      <c r="J224" s="17">
        <f t="shared" si="185"/>
        <v>391091.1385</v>
      </c>
      <c r="K224" s="17">
        <f t="shared" si="185"/>
        <v>391091.1385</v>
      </c>
      <c r="L224" s="17">
        <f t="shared" si="185"/>
        <v>2737637.9694999997</v>
      </c>
    </row>
    <row r="225" spans="2:12" x14ac:dyDescent="0.2">
      <c r="B225" s="18">
        <v>2111</v>
      </c>
      <c r="C225" s="29" t="s">
        <v>15</v>
      </c>
      <c r="D225" s="20">
        <f t="shared" ref="D225:L225" si="186">+D226+D228</f>
        <v>4700000</v>
      </c>
      <c r="E225" s="20">
        <f t="shared" si="186"/>
        <v>391091.1385</v>
      </c>
      <c r="F225" s="20">
        <f t="shared" si="186"/>
        <v>391091.1385</v>
      </c>
      <c r="G225" s="20">
        <f t="shared" si="186"/>
        <v>391091.1385</v>
      </c>
      <c r="H225" s="20">
        <f t="shared" si="186"/>
        <v>391091.1385</v>
      </c>
      <c r="I225" s="20">
        <f t="shared" si="186"/>
        <v>391091.1385</v>
      </c>
      <c r="J225" s="20">
        <f t="shared" si="186"/>
        <v>391091.1385</v>
      </c>
      <c r="K225" s="20">
        <f t="shared" ref="K225" si="187">+K226+K228</f>
        <v>391091.1385</v>
      </c>
      <c r="L225" s="20">
        <f t="shared" si="186"/>
        <v>2737637.9694999997</v>
      </c>
    </row>
    <row r="226" spans="2:12" x14ac:dyDescent="0.2">
      <c r="B226" s="21" t="s">
        <v>16</v>
      </c>
      <c r="C226" s="26" t="s">
        <v>17</v>
      </c>
      <c r="D226" s="23">
        <v>4200000</v>
      </c>
      <c r="E226" s="23">
        <v>391091.1385</v>
      </c>
      <c r="F226" s="23">
        <v>391091.1385</v>
      </c>
      <c r="G226" s="23">
        <v>391091.1385</v>
      </c>
      <c r="H226" s="23">
        <v>391091.1385</v>
      </c>
      <c r="I226" s="23">
        <v>391091.1385</v>
      </c>
      <c r="J226" s="23">
        <v>391091.1385</v>
      </c>
      <c r="K226" s="23">
        <v>391091.1385</v>
      </c>
      <c r="L226" s="23">
        <f>+E226+F226+G226+H226+I226+J226+K226</f>
        <v>2737637.9694999997</v>
      </c>
    </row>
    <row r="227" spans="2:12" x14ac:dyDescent="0.2">
      <c r="B227" s="18">
        <v>2114</v>
      </c>
      <c r="C227" s="29" t="s">
        <v>25</v>
      </c>
      <c r="D227" s="20">
        <f t="shared" ref="D227:L227" si="188">+D228</f>
        <v>500000</v>
      </c>
      <c r="E227" s="20">
        <f t="shared" si="188"/>
        <v>0</v>
      </c>
      <c r="F227" s="20">
        <f t="shared" si="188"/>
        <v>0</v>
      </c>
      <c r="G227" s="20">
        <f t="shared" si="188"/>
        <v>0</v>
      </c>
      <c r="H227" s="20">
        <f t="shared" si="188"/>
        <v>0</v>
      </c>
      <c r="I227" s="20">
        <f t="shared" si="188"/>
        <v>0</v>
      </c>
      <c r="J227" s="20">
        <f t="shared" si="188"/>
        <v>0</v>
      </c>
      <c r="K227" s="20">
        <f t="shared" si="188"/>
        <v>0</v>
      </c>
      <c r="L227" s="20">
        <f t="shared" si="188"/>
        <v>0</v>
      </c>
    </row>
    <row r="228" spans="2:12" x14ac:dyDescent="0.2">
      <c r="B228" s="21" t="s">
        <v>26</v>
      </c>
      <c r="C228" s="26" t="s">
        <v>323</v>
      </c>
      <c r="D228" s="23">
        <v>500000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f>+E228+F228+G228+H228+I228+J228+K228</f>
        <v>0</v>
      </c>
    </row>
    <row r="229" spans="2:12" x14ac:dyDescent="0.2">
      <c r="B229" s="34">
        <v>215</v>
      </c>
      <c r="C229" s="54" t="s">
        <v>58</v>
      </c>
      <c r="D229" s="17">
        <f t="shared" ref="D229:L229" si="189">+D230+D231+D232</f>
        <v>670000</v>
      </c>
      <c r="E229" s="17">
        <f t="shared" si="189"/>
        <v>58433.680713150003</v>
      </c>
      <c r="F229" s="17">
        <f t="shared" si="189"/>
        <v>58519.540713150003</v>
      </c>
      <c r="G229" s="17">
        <f t="shared" si="189"/>
        <v>58519.540713150003</v>
      </c>
      <c r="H229" s="17">
        <f t="shared" si="189"/>
        <v>58519.540713150003</v>
      </c>
      <c r="I229" s="17">
        <f t="shared" si="189"/>
        <v>58519.540713150003</v>
      </c>
      <c r="J229" s="17">
        <f t="shared" si="189"/>
        <v>58519.540713150003</v>
      </c>
      <c r="K229" s="17">
        <f t="shared" ref="K229" si="190">+K230+K231+K232</f>
        <v>0</v>
      </c>
      <c r="L229" s="17">
        <f t="shared" si="189"/>
        <v>351031.38427889999</v>
      </c>
    </row>
    <row r="230" spans="2:12" x14ac:dyDescent="0.2">
      <c r="B230" s="32" t="s">
        <v>59</v>
      </c>
      <c r="C230" s="38" t="s">
        <v>60</v>
      </c>
      <c r="D230" s="23">
        <v>300000</v>
      </c>
      <c r="E230" s="23">
        <v>27728.361719650002</v>
      </c>
      <c r="F230" s="23">
        <v>27728.361719650002</v>
      </c>
      <c r="G230" s="23">
        <v>27728.361719650002</v>
      </c>
      <c r="H230" s="23">
        <v>27728.361719650002</v>
      </c>
      <c r="I230" s="23">
        <v>27728.361719650002</v>
      </c>
      <c r="J230" s="23">
        <v>27728.361719650002</v>
      </c>
      <c r="K230" s="23">
        <v>0</v>
      </c>
      <c r="L230" s="23">
        <f t="shared" ref="L230:L232" si="191">+E230+F230+G230+H230+I230+J230+K230</f>
        <v>166370.17031790002</v>
      </c>
    </row>
    <row r="231" spans="2:12" x14ac:dyDescent="0.2">
      <c r="B231" s="32" t="s">
        <v>61</v>
      </c>
      <c r="C231" s="38" t="s">
        <v>62</v>
      </c>
      <c r="D231" s="23">
        <v>320000</v>
      </c>
      <c r="E231" s="23">
        <v>27767.4708335</v>
      </c>
      <c r="F231" s="23">
        <v>27767.4708335</v>
      </c>
      <c r="G231" s="23">
        <v>27767.4708335</v>
      </c>
      <c r="H231" s="23">
        <v>27767.4708335</v>
      </c>
      <c r="I231" s="23">
        <v>27767.4708335</v>
      </c>
      <c r="J231" s="23">
        <v>27767.4708335</v>
      </c>
      <c r="K231" s="23">
        <v>0</v>
      </c>
      <c r="L231" s="23">
        <f t="shared" si="191"/>
        <v>166604.82500099999</v>
      </c>
    </row>
    <row r="232" spans="2:12" x14ac:dyDescent="0.2">
      <c r="B232" s="32" t="s">
        <v>63</v>
      </c>
      <c r="C232" s="38" t="s">
        <v>64</v>
      </c>
      <c r="D232" s="23">
        <v>50000</v>
      </c>
      <c r="E232" s="23">
        <v>2937.84816</v>
      </c>
      <c r="F232" s="23">
        <v>3023.7081600000001</v>
      </c>
      <c r="G232" s="23">
        <v>3023.7081600000001</v>
      </c>
      <c r="H232" s="23">
        <v>3023.7081600000001</v>
      </c>
      <c r="I232" s="23">
        <v>3023.7081600000001</v>
      </c>
      <c r="J232" s="23">
        <v>3023.7081600000001</v>
      </c>
      <c r="K232" s="23">
        <v>0</v>
      </c>
      <c r="L232" s="23">
        <f t="shared" si="191"/>
        <v>18056.38896</v>
      </c>
    </row>
    <row r="233" spans="2:12" x14ac:dyDescent="0.2">
      <c r="B233" s="45">
        <v>22</v>
      </c>
      <c r="C233" s="98" t="s">
        <v>67</v>
      </c>
      <c r="D233" s="14">
        <f t="shared" ref="D233:L233" si="192">+D234</f>
        <v>5000000</v>
      </c>
      <c r="E233" s="14">
        <f t="shared" si="192"/>
        <v>49000</v>
      </c>
      <c r="F233" s="14">
        <f t="shared" si="192"/>
        <v>19000</v>
      </c>
      <c r="G233" s="14">
        <f t="shared" si="192"/>
        <v>42900</v>
      </c>
      <c r="H233" s="14">
        <f t="shared" si="192"/>
        <v>12000</v>
      </c>
      <c r="I233" s="14">
        <f t="shared" si="192"/>
        <v>4500</v>
      </c>
      <c r="J233" s="14">
        <f t="shared" si="192"/>
        <v>4500</v>
      </c>
      <c r="K233" s="14">
        <f t="shared" si="192"/>
        <v>0</v>
      </c>
      <c r="L233" s="14">
        <f t="shared" si="192"/>
        <v>131900</v>
      </c>
    </row>
    <row r="234" spans="2:12" x14ac:dyDescent="0.2">
      <c r="B234" s="34">
        <v>228</v>
      </c>
      <c r="C234" s="48" t="s">
        <v>324</v>
      </c>
      <c r="D234" s="17">
        <f t="shared" ref="D234:L234" si="193">SUM(D235:D235)</f>
        <v>5000000</v>
      </c>
      <c r="E234" s="17">
        <f t="shared" si="193"/>
        <v>49000</v>
      </c>
      <c r="F234" s="17">
        <f t="shared" si="193"/>
        <v>19000</v>
      </c>
      <c r="G234" s="17">
        <f t="shared" si="193"/>
        <v>42900</v>
      </c>
      <c r="H234" s="17">
        <f t="shared" si="193"/>
        <v>12000</v>
      </c>
      <c r="I234" s="17">
        <f t="shared" si="193"/>
        <v>4500</v>
      </c>
      <c r="J234" s="17">
        <f t="shared" si="193"/>
        <v>4500</v>
      </c>
      <c r="K234" s="17">
        <f t="shared" si="193"/>
        <v>0</v>
      </c>
      <c r="L234" s="17">
        <f t="shared" si="193"/>
        <v>131900</v>
      </c>
    </row>
    <row r="235" spans="2:12" x14ac:dyDescent="0.2">
      <c r="B235" s="32" t="s">
        <v>148</v>
      </c>
      <c r="C235" s="44" t="s">
        <v>325</v>
      </c>
      <c r="D235" s="50">
        <v>5000000</v>
      </c>
      <c r="E235" s="50">
        <v>49000</v>
      </c>
      <c r="F235" s="50">
        <v>19000</v>
      </c>
      <c r="G235" s="50">
        <v>42900</v>
      </c>
      <c r="H235" s="50">
        <v>12000</v>
      </c>
      <c r="I235" s="50">
        <v>4500</v>
      </c>
      <c r="J235" s="50">
        <v>4500</v>
      </c>
      <c r="K235" s="50">
        <v>0</v>
      </c>
      <c r="L235" s="50">
        <f>+E235+F235+G235+H235+I235+J235+K235</f>
        <v>131900</v>
      </c>
    </row>
    <row r="236" spans="2:12" x14ac:dyDescent="0.2">
      <c r="B236" s="45">
        <v>24</v>
      </c>
      <c r="C236" s="68" t="s">
        <v>266</v>
      </c>
      <c r="D236" s="14">
        <f t="shared" ref="D236:L236" si="194">+D237</f>
        <v>614400</v>
      </c>
      <c r="E236" s="14">
        <f t="shared" si="194"/>
        <v>0</v>
      </c>
      <c r="F236" s="14">
        <f t="shared" si="194"/>
        <v>297500</v>
      </c>
      <c r="G236" s="14">
        <f t="shared" si="194"/>
        <v>0</v>
      </c>
      <c r="H236" s="14">
        <f t="shared" si="194"/>
        <v>0</v>
      </c>
      <c r="I236" s="14">
        <f t="shared" si="194"/>
        <v>0</v>
      </c>
      <c r="J236" s="14">
        <f t="shared" si="194"/>
        <v>0</v>
      </c>
      <c r="K236" s="14">
        <f t="shared" si="194"/>
        <v>297500</v>
      </c>
      <c r="L236" s="14">
        <f t="shared" si="194"/>
        <v>595000</v>
      </c>
    </row>
    <row r="237" spans="2:12" ht="15" customHeight="1" x14ac:dyDescent="0.2">
      <c r="B237" s="34">
        <v>241</v>
      </c>
      <c r="C237" s="54" t="s">
        <v>326</v>
      </c>
      <c r="D237" s="66">
        <f t="shared" ref="D237:L237" si="195">+D238+D240</f>
        <v>614400</v>
      </c>
      <c r="E237" s="66">
        <f t="shared" si="195"/>
        <v>0</v>
      </c>
      <c r="F237" s="66">
        <f t="shared" si="195"/>
        <v>297500</v>
      </c>
      <c r="G237" s="66">
        <f t="shared" si="195"/>
        <v>0</v>
      </c>
      <c r="H237" s="66">
        <f t="shared" si="195"/>
        <v>0</v>
      </c>
      <c r="I237" s="66">
        <f t="shared" si="195"/>
        <v>0</v>
      </c>
      <c r="J237" s="66">
        <f t="shared" si="195"/>
        <v>0</v>
      </c>
      <c r="K237" s="66">
        <f t="shared" ref="K237" si="196">+K238+K240</f>
        <v>297500</v>
      </c>
      <c r="L237" s="66">
        <f t="shared" si="195"/>
        <v>595000</v>
      </c>
    </row>
    <row r="238" spans="2:12" ht="15.75" customHeight="1" x14ac:dyDescent="0.2">
      <c r="B238" s="32" t="s">
        <v>268</v>
      </c>
      <c r="C238" s="44" t="s">
        <v>269</v>
      </c>
      <c r="D238" s="42">
        <v>100000</v>
      </c>
      <c r="E238" s="42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v>0</v>
      </c>
      <c r="L238" s="42">
        <f>+E238+F238+G238+H238+I238+J238+K238</f>
        <v>0</v>
      </c>
    </row>
    <row r="239" spans="2:12" ht="25.5" customHeight="1" x14ac:dyDescent="0.2">
      <c r="B239" s="34">
        <v>247</v>
      </c>
      <c r="C239" s="41" t="s">
        <v>327</v>
      </c>
      <c r="D239" s="99">
        <f t="shared" ref="D239:L239" si="197">+D240</f>
        <v>514400</v>
      </c>
      <c r="E239" s="99">
        <f t="shared" si="197"/>
        <v>0</v>
      </c>
      <c r="F239" s="99">
        <f t="shared" si="197"/>
        <v>297500</v>
      </c>
      <c r="G239" s="99">
        <f t="shared" si="197"/>
        <v>0</v>
      </c>
      <c r="H239" s="99">
        <f t="shared" si="197"/>
        <v>0</v>
      </c>
      <c r="I239" s="99">
        <f t="shared" si="197"/>
        <v>0</v>
      </c>
      <c r="J239" s="99">
        <f t="shared" si="197"/>
        <v>0</v>
      </c>
      <c r="K239" s="99">
        <f t="shared" si="197"/>
        <v>297500</v>
      </c>
      <c r="L239" s="99">
        <f t="shared" si="197"/>
        <v>595000</v>
      </c>
    </row>
    <row r="240" spans="2:12" ht="26.25" customHeight="1" x14ac:dyDescent="0.2">
      <c r="B240" s="49" t="s">
        <v>328</v>
      </c>
      <c r="C240" s="64" t="s">
        <v>329</v>
      </c>
      <c r="D240" s="23">
        <v>514400</v>
      </c>
      <c r="E240" s="23">
        <v>0</v>
      </c>
      <c r="F240" s="23">
        <v>297500</v>
      </c>
      <c r="G240" s="23">
        <v>0</v>
      </c>
      <c r="H240" s="23">
        <v>0</v>
      </c>
      <c r="I240" s="23">
        <v>0</v>
      </c>
      <c r="J240" s="23">
        <v>0</v>
      </c>
      <c r="K240" s="23">
        <v>297500</v>
      </c>
      <c r="L240" s="23">
        <f>+E240+F240+G240+H240+I240+J240+K240</f>
        <v>595000</v>
      </c>
    </row>
    <row r="241" spans="2:15" ht="17.25" customHeight="1" x14ac:dyDescent="0.2">
      <c r="B241" s="100" t="s">
        <v>320</v>
      </c>
      <c r="C241" s="101" t="s">
        <v>330</v>
      </c>
      <c r="D241" s="74">
        <f t="shared" ref="D241:L241" si="198">+D223+D233+D236</f>
        <v>10984400</v>
      </c>
      <c r="E241" s="74">
        <f t="shared" si="198"/>
        <v>498524.81921315001</v>
      </c>
      <c r="F241" s="74">
        <f t="shared" si="198"/>
        <v>766110.67921314994</v>
      </c>
      <c r="G241" s="74">
        <f t="shared" si="198"/>
        <v>492510.67921315</v>
      </c>
      <c r="H241" s="74">
        <f t="shared" si="198"/>
        <v>461610.67921315</v>
      </c>
      <c r="I241" s="74">
        <f t="shared" si="198"/>
        <v>454110.67921315</v>
      </c>
      <c r="J241" s="74">
        <f t="shared" si="198"/>
        <v>454110.67921315</v>
      </c>
      <c r="K241" s="74">
        <f t="shared" ref="K241" si="199">+K223+K233+K236</f>
        <v>688591.1385</v>
      </c>
      <c r="L241" s="74">
        <f t="shared" si="198"/>
        <v>3815569.3537788996</v>
      </c>
    </row>
    <row r="242" spans="2:15" ht="27" customHeight="1" x14ac:dyDescent="0.2">
      <c r="B242" s="93" t="s">
        <v>331</v>
      </c>
      <c r="C242" s="94" t="s">
        <v>332</v>
      </c>
      <c r="D242" s="80">
        <f t="shared" ref="D242:L243" si="200">+D243</f>
        <v>6566690</v>
      </c>
      <c r="E242" s="80">
        <f t="shared" si="200"/>
        <v>11237939.815759251</v>
      </c>
      <c r="F242" s="80">
        <f t="shared" si="200"/>
        <v>11279453.15531975</v>
      </c>
      <c r="G242" s="80">
        <f t="shared" si="200"/>
        <v>11546210.7627188</v>
      </c>
      <c r="H242" s="80">
        <f t="shared" si="200"/>
        <v>11575320.5769278</v>
      </c>
      <c r="I242" s="80">
        <f t="shared" si="200"/>
        <v>11582621.537021851</v>
      </c>
      <c r="J242" s="80">
        <f t="shared" si="200"/>
        <v>11582621.534716051</v>
      </c>
      <c r="K242" s="80">
        <f t="shared" si="200"/>
        <v>10167299.739499999</v>
      </c>
      <c r="L242" s="80">
        <f>+L243</f>
        <v>78971467.121963516</v>
      </c>
    </row>
    <row r="243" spans="2:15" ht="26.25" customHeight="1" x14ac:dyDescent="0.2">
      <c r="B243" s="95" t="s">
        <v>310</v>
      </c>
      <c r="C243" s="96" t="s">
        <v>322</v>
      </c>
      <c r="D243" s="97">
        <f t="shared" si="200"/>
        <v>6566690</v>
      </c>
      <c r="E243" s="97">
        <f t="shared" si="200"/>
        <v>11237939.815759251</v>
      </c>
      <c r="F243" s="97">
        <f t="shared" si="200"/>
        <v>11279453.15531975</v>
      </c>
      <c r="G243" s="97">
        <f t="shared" si="200"/>
        <v>11546210.7627188</v>
      </c>
      <c r="H243" s="97">
        <f t="shared" si="200"/>
        <v>11575320.5769278</v>
      </c>
      <c r="I243" s="97">
        <f t="shared" si="200"/>
        <v>11582621.537021851</v>
      </c>
      <c r="J243" s="97">
        <f t="shared" si="200"/>
        <v>11582621.534716051</v>
      </c>
      <c r="K243" s="97">
        <f t="shared" si="200"/>
        <v>10167299.739499999</v>
      </c>
      <c r="L243" s="97">
        <f t="shared" si="200"/>
        <v>78971467.121963516</v>
      </c>
    </row>
    <row r="244" spans="2:15" ht="17.25" customHeight="1" x14ac:dyDescent="0.2">
      <c r="B244" s="12">
        <v>21</v>
      </c>
      <c r="C244" s="13" t="s">
        <v>13</v>
      </c>
      <c r="D244" s="14">
        <f t="shared" ref="D244:L244" si="201">+D245+D250</f>
        <v>6566690</v>
      </c>
      <c r="E244" s="14">
        <f t="shared" si="201"/>
        <v>11237939.815759251</v>
      </c>
      <c r="F244" s="14">
        <f t="shared" si="201"/>
        <v>11279453.15531975</v>
      </c>
      <c r="G244" s="14">
        <f t="shared" si="201"/>
        <v>11546210.7627188</v>
      </c>
      <c r="H244" s="14">
        <f t="shared" si="201"/>
        <v>11575320.5769278</v>
      </c>
      <c r="I244" s="14">
        <f t="shared" si="201"/>
        <v>11582621.537021851</v>
      </c>
      <c r="J244" s="14">
        <f>+J245+J250</f>
        <v>11582621.534716051</v>
      </c>
      <c r="K244" s="14">
        <f>+K245+K250</f>
        <v>10167299.739499999</v>
      </c>
      <c r="L244" s="14">
        <f t="shared" si="201"/>
        <v>78971467.121963516</v>
      </c>
    </row>
    <row r="245" spans="2:15" ht="17.25" customHeight="1" x14ac:dyDescent="0.2">
      <c r="B245" s="15">
        <v>211</v>
      </c>
      <c r="C245" s="85" t="s">
        <v>14</v>
      </c>
      <c r="D245" s="17">
        <f t="shared" ref="D245:L245" si="202">+D246</f>
        <v>5896690</v>
      </c>
      <c r="E245" s="17">
        <f t="shared" si="202"/>
        <v>9985568.2375000007</v>
      </c>
      <c r="F245" s="17">
        <f t="shared" si="202"/>
        <v>10018947.782500001</v>
      </c>
      <c r="G245" s="17">
        <f t="shared" si="202"/>
        <v>10285967.382000001</v>
      </c>
      <c r="H245" s="17">
        <f t="shared" si="202"/>
        <v>10311216.592</v>
      </c>
      <c r="I245" s="17">
        <f t="shared" si="202"/>
        <v>10317843.741500001</v>
      </c>
      <c r="J245" s="17">
        <f t="shared" si="202"/>
        <v>10317843.739500001</v>
      </c>
      <c r="K245" s="17">
        <f t="shared" si="202"/>
        <v>10167299.739499999</v>
      </c>
      <c r="L245" s="17">
        <f t="shared" si="202"/>
        <v>71404687.21450001</v>
      </c>
    </row>
    <row r="246" spans="2:15" ht="17.25" customHeight="1" x14ac:dyDescent="0.2">
      <c r="B246" s="18">
        <v>2111</v>
      </c>
      <c r="C246" s="29" t="s">
        <v>15</v>
      </c>
      <c r="D246" s="20">
        <f t="shared" ref="D246:I246" si="203">+D247+D249</f>
        <v>5896690</v>
      </c>
      <c r="E246" s="20">
        <f t="shared" si="203"/>
        <v>9985568.2375000007</v>
      </c>
      <c r="F246" s="20">
        <f t="shared" si="203"/>
        <v>10018947.782500001</v>
      </c>
      <c r="G246" s="20">
        <f t="shared" si="203"/>
        <v>10285967.382000001</v>
      </c>
      <c r="H246" s="20">
        <f t="shared" si="203"/>
        <v>10311216.592</v>
      </c>
      <c r="I246" s="20">
        <f t="shared" si="203"/>
        <v>10317843.741500001</v>
      </c>
      <c r="J246" s="20">
        <f>+J247+J249</f>
        <v>10317843.739500001</v>
      </c>
      <c r="K246" s="20">
        <f>+K247+K249</f>
        <v>10167299.739499999</v>
      </c>
      <c r="L246" s="20">
        <f t="shared" ref="L246" si="204">+L247+L249</f>
        <v>71404687.21450001</v>
      </c>
      <c r="M246" s="30"/>
    </row>
    <row r="247" spans="2:15" ht="17.25" customHeight="1" x14ac:dyDescent="0.2">
      <c r="B247" s="21" t="s">
        <v>16</v>
      </c>
      <c r="C247" s="26" t="s">
        <v>17</v>
      </c>
      <c r="D247" s="23">
        <v>4896690</v>
      </c>
      <c r="E247" s="23">
        <v>9985568.2375000007</v>
      </c>
      <c r="F247" s="23">
        <v>10018947.782500001</v>
      </c>
      <c r="G247" s="23">
        <v>10285967.382000001</v>
      </c>
      <c r="H247" s="23">
        <v>10311216.592</v>
      </c>
      <c r="I247" s="23">
        <v>10317843.741500001</v>
      </c>
      <c r="J247" s="23">
        <v>10317843.739500001</v>
      </c>
      <c r="K247" s="23">
        <v>10037899.4695</v>
      </c>
      <c r="L247" s="23">
        <f>+E247+F247+G247+H247+I247+J247+K247</f>
        <v>71275286.944500014</v>
      </c>
      <c r="M247" s="8"/>
    </row>
    <row r="248" spans="2:15" ht="17.25" customHeight="1" x14ac:dyDescent="0.2">
      <c r="B248" s="18">
        <v>2114</v>
      </c>
      <c r="C248" s="29" t="s">
        <v>25</v>
      </c>
      <c r="D248" s="20">
        <f t="shared" ref="D248:L248" si="205">+D249</f>
        <v>1000000</v>
      </c>
      <c r="E248" s="20">
        <f t="shared" si="205"/>
        <v>0</v>
      </c>
      <c r="F248" s="20">
        <f t="shared" si="205"/>
        <v>0</v>
      </c>
      <c r="G248" s="20">
        <f t="shared" si="205"/>
        <v>0</v>
      </c>
      <c r="H248" s="20">
        <f t="shared" si="205"/>
        <v>0</v>
      </c>
      <c r="I248" s="20">
        <f t="shared" si="205"/>
        <v>0</v>
      </c>
      <c r="J248" s="20">
        <f t="shared" si="205"/>
        <v>0</v>
      </c>
      <c r="K248" s="20">
        <f t="shared" si="205"/>
        <v>129400.26999999999</v>
      </c>
      <c r="L248" s="20">
        <f t="shared" si="205"/>
        <v>129400.26999999999</v>
      </c>
      <c r="M248" s="8"/>
    </row>
    <row r="249" spans="2:15" ht="17.25" customHeight="1" x14ac:dyDescent="0.2">
      <c r="B249" s="21" t="s">
        <v>26</v>
      </c>
      <c r="C249" s="26" t="s">
        <v>323</v>
      </c>
      <c r="D249" s="23">
        <v>1000000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129400.26999999999</v>
      </c>
      <c r="L249" s="23">
        <f>+E249+F249+G249+H249+I249+J249+K249</f>
        <v>129400.26999999999</v>
      </c>
      <c r="M249" s="25"/>
    </row>
    <row r="250" spans="2:15" ht="17.25" customHeight="1" x14ac:dyDescent="0.2">
      <c r="B250" s="34">
        <v>215</v>
      </c>
      <c r="C250" s="54" t="s">
        <v>58</v>
      </c>
      <c r="D250" s="17">
        <f t="shared" ref="D250:L250" si="206">+D251+D252+D253</f>
        <v>670000</v>
      </c>
      <c r="E250" s="17">
        <f t="shared" si="206"/>
        <v>1252371.5782592501</v>
      </c>
      <c r="F250" s="17">
        <f t="shared" si="206"/>
        <v>1260505.3728197501</v>
      </c>
      <c r="G250" s="17">
        <f t="shared" si="206"/>
        <v>1260243.3807188</v>
      </c>
      <c r="H250" s="17">
        <f t="shared" si="206"/>
        <v>1264103.9849278</v>
      </c>
      <c r="I250" s="17">
        <f t="shared" si="206"/>
        <v>1264777.79552185</v>
      </c>
      <c r="J250" s="17">
        <f t="shared" si="206"/>
        <v>1264777.79521605</v>
      </c>
      <c r="K250" s="17">
        <f t="shared" ref="K250" si="207">+K251+K252+K253</f>
        <v>0</v>
      </c>
      <c r="L250" s="17">
        <f t="shared" si="206"/>
        <v>7566779.9074635003</v>
      </c>
    </row>
    <row r="251" spans="2:15" ht="11.25" customHeight="1" x14ac:dyDescent="0.2">
      <c r="B251" s="32" t="s">
        <v>59</v>
      </c>
      <c r="C251" s="38" t="s">
        <v>60</v>
      </c>
      <c r="D251" s="23">
        <v>300000</v>
      </c>
      <c r="E251" s="23">
        <v>584644.61688375019</v>
      </c>
      <c r="F251" s="23">
        <v>588394.82662425016</v>
      </c>
      <c r="G251" s="23">
        <v>593605.59622880013</v>
      </c>
      <c r="H251" s="23">
        <v>595395.76521780016</v>
      </c>
      <c r="I251" s="23">
        <v>595865.63011735014</v>
      </c>
      <c r="J251" s="23">
        <v>595865.62997555011</v>
      </c>
      <c r="K251" s="23">
        <v>0</v>
      </c>
      <c r="L251" s="23">
        <f t="shared" ref="L251:L253" si="208">+E251+F251+G251+H251+I251+J251+K251</f>
        <v>3553772.0650475007</v>
      </c>
      <c r="M251" s="8"/>
      <c r="N251" s="8"/>
      <c r="O251" s="8"/>
    </row>
    <row r="252" spans="2:15" ht="11.25" customHeight="1" x14ac:dyDescent="0.2">
      <c r="B252" s="32" t="s">
        <v>61</v>
      </c>
      <c r="C252" s="38" t="s">
        <v>62</v>
      </c>
      <c r="D252" s="23">
        <v>320000</v>
      </c>
      <c r="E252" s="23">
        <v>605670.34486249986</v>
      </c>
      <c r="F252" s="23">
        <v>608040.29755749984</v>
      </c>
      <c r="G252" s="23">
        <v>601438.68912199989</v>
      </c>
      <c r="H252" s="23">
        <v>603231.38303199993</v>
      </c>
      <c r="I252" s="23">
        <v>603701.91064649995</v>
      </c>
      <c r="J252" s="23">
        <v>603701.91050449992</v>
      </c>
      <c r="K252" s="23">
        <v>0</v>
      </c>
      <c r="L252" s="23">
        <f t="shared" si="208"/>
        <v>3625784.5357249998</v>
      </c>
      <c r="M252" s="8"/>
      <c r="N252" s="8"/>
      <c r="O252" s="8"/>
    </row>
    <row r="253" spans="2:15" ht="11.25" customHeight="1" x14ac:dyDescent="0.2">
      <c r="B253" s="32" t="s">
        <v>63</v>
      </c>
      <c r="C253" s="38" t="s">
        <v>64</v>
      </c>
      <c r="D253" s="23">
        <v>50000</v>
      </c>
      <c r="E253" s="23">
        <v>62056.616513000015</v>
      </c>
      <c r="F253" s="23">
        <v>64070.248637999997</v>
      </c>
      <c r="G253" s="23">
        <v>65199.095367999995</v>
      </c>
      <c r="H253" s="23">
        <v>65476.836678</v>
      </c>
      <c r="I253" s="23">
        <v>65210.254757999995</v>
      </c>
      <c r="J253" s="23">
        <v>65210.254736000003</v>
      </c>
      <c r="K253" s="23">
        <v>0</v>
      </c>
      <c r="L253" s="23">
        <f t="shared" si="208"/>
        <v>387223.30669100001</v>
      </c>
      <c r="M253" s="8"/>
      <c r="N253" s="8"/>
      <c r="O253" s="8"/>
    </row>
    <row r="254" spans="2:15" ht="17.25" customHeight="1" x14ac:dyDescent="0.2">
      <c r="B254" s="100" t="s">
        <v>331</v>
      </c>
      <c r="C254" s="92" t="s">
        <v>333</v>
      </c>
      <c r="D254" s="74">
        <f t="shared" ref="D254:J254" si="209">+D245+D250</f>
        <v>6566690</v>
      </c>
      <c r="E254" s="74">
        <f t="shared" si="209"/>
        <v>11237939.815759251</v>
      </c>
      <c r="F254" s="74">
        <f t="shared" si="209"/>
        <v>11279453.15531975</v>
      </c>
      <c r="G254" s="74">
        <f t="shared" si="209"/>
        <v>11546210.7627188</v>
      </c>
      <c r="H254" s="74">
        <f t="shared" si="209"/>
        <v>11575320.5769278</v>
      </c>
      <c r="I254" s="74">
        <f t="shared" si="209"/>
        <v>11582621.537021851</v>
      </c>
      <c r="J254" s="74">
        <f t="shared" si="209"/>
        <v>11582621.534716051</v>
      </c>
      <c r="K254" s="74">
        <f t="shared" ref="K254" si="210">+K245+K250</f>
        <v>10167299.739499999</v>
      </c>
      <c r="L254" s="74">
        <f>+L245+L250</f>
        <v>78971467.121963516</v>
      </c>
    </row>
    <row r="255" spans="2:15" x14ac:dyDescent="0.2">
      <c r="B255" s="102"/>
      <c r="C255" s="103"/>
      <c r="D255" s="104"/>
      <c r="E255" s="104"/>
      <c r="F255" s="104"/>
      <c r="G255" s="104"/>
      <c r="H255" s="104"/>
      <c r="I255" s="104"/>
      <c r="J255" s="104"/>
      <c r="K255" s="104"/>
      <c r="L255" s="104"/>
    </row>
    <row r="256" spans="2:15" x14ac:dyDescent="0.2">
      <c r="B256" s="105"/>
      <c r="C256" s="106" t="s">
        <v>334</v>
      </c>
      <c r="D256" s="107">
        <f t="shared" ref="D256:H256" si="211">+D3+D184+D202+D221+D242</f>
        <v>1172006944</v>
      </c>
      <c r="E256" s="107">
        <f t="shared" si="211"/>
        <v>60981376.780317657</v>
      </c>
      <c r="F256" s="107">
        <f t="shared" si="211"/>
        <v>67038243.680147044</v>
      </c>
      <c r="G256" s="107">
        <f t="shared" si="211"/>
        <v>132382566.64235687</v>
      </c>
      <c r="H256" s="107">
        <f t="shared" si="211"/>
        <v>64362579.264889672</v>
      </c>
      <c r="I256" s="107">
        <f>+I3+I184+I202+I221+I242</f>
        <v>66819995.114768885</v>
      </c>
      <c r="J256" s="107">
        <f>+J3+J184+J202+J221+J242</f>
        <v>64513446.286215141</v>
      </c>
      <c r="K256" s="107">
        <f>+K3+K184+K202+K221+K242</f>
        <v>74404376.420950025</v>
      </c>
      <c r="L256" s="107">
        <f>+L3+L184+L202+L221+L242</f>
        <v>530502584.18964535</v>
      </c>
    </row>
    <row r="257" spans="2:12" s="60" customFormat="1" x14ac:dyDescent="0.2">
      <c r="D257" s="108"/>
      <c r="E257" s="108"/>
      <c r="F257" s="108"/>
      <c r="G257" s="108"/>
      <c r="H257" s="108"/>
      <c r="I257" s="108"/>
      <c r="J257" s="108"/>
      <c r="K257" s="108"/>
      <c r="L257" s="108"/>
    </row>
    <row r="258" spans="2:12" s="60" customFormat="1" ht="13.5" x14ac:dyDescent="0.25">
      <c r="B258" s="109"/>
      <c r="C258" s="110"/>
      <c r="D258" s="111"/>
      <c r="E258" s="111"/>
      <c r="F258" s="111"/>
      <c r="G258" s="108"/>
      <c r="H258" s="108"/>
      <c r="I258" s="108"/>
      <c r="J258" s="108"/>
      <c r="K258" s="108"/>
      <c r="L258" s="108"/>
    </row>
    <row r="259" spans="2:12" s="60" customFormat="1" x14ac:dyDescent="0.2">
      <c r="B259" s="112"/>
      <c r="D259" s="108"/>
      <c r="E259" s="108"/>
      <c r="F259" s="108"/>
      <c r="G259" s="108"/>
      <c r="H259" s="108"/>
      <c r="I259" s="108"/>
      <c r="J259" s="108"/>
      <c r="K259" s="108"/>
      <c r="L259" s="108"/>
    </row>
    <row r="260" spans="2:12" s="60" customFormat="1" x14ac:dyDescent="0.2">
      <c r="B260" s="127" t="s">
        <v>346</v>
      </c>
      <c r="D260" s="108"/>
      <c r="E260" s="108"/>
      <c r="F260" s="108"/>
      <c r="G260" s="108"/>
      <c r="H260" s="108"/>
      <c r="I260" s="108"/>
      <c r="J260" s="108"/>
      <c r="K260" s="108"/>
      <c r="L260" s="108"/>
    </row>
    <row r="261" spans="2:12" s="60" customFormat="1" x14ac:dyDescent="0.2">
      <c r="B261" s="113" t="s">
        <v>335</v>
      </c>
      <c r="C261" s="113"/>
      <c r="D261" s="114"/>
      <c r="E261" s="114"/>
      <c r="F261" s="114"/>
      <c r="G261" s="115"/>
      <c r="H261" s="115"/>
      <c r="I261" s="115"/>
      <c r="J261" s="115"/>
      <c r="K261" s="115"/>
      <c r="L261" s="115"/>
    </row>
    <row r="262" spans="2:12" s="60" customFormat="1" x14ac:dyDescent="0.2">
      <c r="B262" s="113"/>
      <c r="C262" s="113"/>
      <c r="D262" s="114"/>
      <c r="E262" s="114"/>
      <c r="F262" s="114"/>
      <c r="G262" s="115"/>
      <c r="H262" s="115"/>
      <c r="I262" s="115"/>
      <c r="J262" s="115"/>
      <c r="K262" s="115"/>
      <c r="L262" s="115"/>
    </row>
    <row r="263" spans="2:12" s="60" customFormat="1" x14ac:dyDescent="0.2">
      <c r="B263" s="116" t="s">
        <v>347</v>
      </c>
      <c r="C263" s="113"/>
      <c r="D263" s="115"/>
      <c r="E263" s="115"/>
      <c r="F263" s="115"/>
      <c r="G263" s="115"/>
      <c r="H263" s="115"/>
      <c r="I263" s="115"/>
      <c r="J263" s="115"/>
      <c r="K263" s="115"/>
      <c r="L263" s="115"/>
    </row>
    <row r="264" spans="2:12" s="60" customFormat="1" x14ac:dyDescent="0.2">
      <c r="B264" s="116" t="s">
        <v>349</v>
      </c>
      <c r="C264" s="113"/>
      <c r="D264" s="115"/>
      <c r="E264" s="115"/>
      <c r="F264" s="115"/>
      <c r="G264" s="115"/>
      <c r="H264" s="115"/>
      <c r="I264" s="115"/>
      <c r="J264" s="115"/>
      <c r="K264" s="115"/>
      <c r="L264" s="115"/>
    </row>
    <row r="265" spans="2:12" s="60" customFormat="1" x14ac:dyDescent="0.2">
      <c r="B265" s="116" t="s">
        <v>348</v>
      </c>
      <c r="C265" s="113"/>
      <c r="D265" s="115"/>
      <c r="E265" s="115"/>
      <c r="F265" s="115"/>
      <c r="G265" s="115"/>
      <c r="H265" s="115"/>
      <c r="I265" s="115"/>
      <c r="J265" s="115"/>
      <c r="K265" s="115"/>
      <c r="L265" s="115"/>
    </row>
    <row r="266" spans="2:12" s="60" customFormat="1" x14ac:dyDescent="0.2">
      <c r="B266" s="112"/>
      <c r="D266" s="108"/>
      <c r="E266" s="108"/>
      <c r="F266" s="108"/>
      <c r="G266" s="108"/>
      <c r="H266" s="108"/>
      <c r="I266" s="108"/>
      <c r="J266" s="108"/>
      <c r="K266" s="108"/>
      <c r="L266" s="108"/>
    </row>
    <row r="267" spans="2:12" s="60" customFormat="1" x14ac:dyDescent="0.2">
      <c r="B267" s="112"/>
      <c r="D267" s="108"/>
      <c r="E267" s="108"/>
      <c r="F267" s="108"/>
      <c r="G267" s="108"/>
      <c r="H267" s="108"/>
      <c r="I267" s="108"/>
      <c r="J267" s="108"/>
      <c r="K267" s="108"/>
      <c r="L267" s="108"/>
    </row>
    <row r="268" spans="2:12" s="60" customFormat="1" x14ac:dyDescent="0.2">
      <c r="B268" s="112"/>
      <c r="D268" s="108"/>
      <c r="E268" s="108"/>
      <c r="F268" s="108"/>
      <c r="G268" s="108"/>
      <c r="H268" s="108"/>
      <c r="I268" s="108"/>
      <c r="J268" s="108"/>
      <c r="K268" s="108"/>
      <c r="L268" s="108"/>
    </row>
    <row r="269" spans="2:12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</row>
    <row r="270" spans="2:12" s="60" customFormat="1" x14ac:dyDescent="0.2">
      <c r="B270" s="112"/>
      <c r="D270" s="108"/>
      <c r="E270" s="108"/>
      <c r="F270" s="108"/>
      <c r="G270" s="108"/>
      <c r="H270" s="108"/>
      <c r="I270" s="108"/>
      <c r="J270" s="108"/>
      <c r="K270" s="108"/>
      <c r="L270" s="108"/>
    </row>
    <row r="271" spans="2:12" s="60" customFormat="1" x14ac:dyDescent="0.2">
      <c r="B271" s="112"/>
      <c r="D271" s="108"/>
      <c r="E271" s="108"/>
      <c r="F271" s="108"/>
      <c r="G271" s="108"/>
      <c r="H271" s="108"/>
      <c r="I271" s="108"/>
      <c r="J271" s="108"/>
      <c r="K271" s="108"/>
      <c r="L271" s="108"/>
    </row>
    <row r="272" spans="2:12" s="60" customFormat="1" x14ac:dyDescent="0.2">
      <c r="B272" s="112"/>
      <c r="D272" s="108"/>
      <c r="E272" s="108"/>
      <c r="F272" s="108"/>
      <c r="G272" s="108"/>
      <c r="H272" s="108"/>
      <c r="I272" s="108"/>
      <c r="J272" s="108"/>
      <c r="K272" s="108"/>
      <c r="L272" s="108"/>
    </row>
    <row r="273" spans="1:12" s="60" customFormat="1" x14ac:dyDescent="0.2">
      <c r="B273" s="112"/>
      <c r="D273" s="108"/>
      <c r="E273" s="108"/>
      <c r="F273" s="108"/>
      <c r="G273" s="108"/>
      <c r="H273" s="108"/>
      <c r="I273" s="108"/>
      <c r="J273" s="108"/>
      <c r="K273" s="108"/>
      <c r="L273" s="108"/>
    </row>
    <row r="274" spans="1:12" s="60" customFormat="1" x14ac:dyDescent="0.2">
      <c r="B274" s="112"/>
      <c r="D274" s="108"/>
      <c r="E274" s="108"/>
      <c r="F274" s="108"/>
      <c r="G274" s="108"/>
      <c r="H274" s="108"/>
      <c r="I274" s="108"/>
      <c r="J274" s="108"/>
      <c r="K274" s="108"/>
      <c r="L274" s="108"/>
    </row>
    <row r="275" spans="1:12" s="60" customFormat="1" x14ac:dyDescent="0.2">
      <c r="B275" s="112"/>
      <c r="D275" s="108"/>
      <c r="E275" s="108"/>
      <c r="F275" s="108"/>
      <c r="G275" s="108"/>
      <c r="H275" s="108"/>
      <c r="I275" s="108"/>
      <c r="J275" s="108"/>
      <c r="K275" s="108"/>
      <c r="L275" s="108"/>
    </row>
    <row r="276" spans="1:12" s="60" customFormat="1" x14ac:dyDescent="0.2">
      <c r="B276" s="112"/>
      <c r="D276" s="108"/>
      <c r="E276" s="108"/>
      <c r="F276" s="108"/>
      <c r="G276" s="108"/>
      <c r="H276" s="108"/>
      <c r="I276" s="108"/>
      <c r="J276" s="108"/>
      <c r="K276" s="108"/>
      <c r="L276" s="108"/>
    </row>
    <row r="277" spans="1:12" s="60" customFormat="1" x14ac:dyDescent="0.2">
      <c r="B277" s="112"/>
      <c r="D277" s="108"/>
      <c r="E277" s="108"/>
      <c r="F277" s="108"/>
      <c r="G277" s="108"/>
      <c r="H277" s="108"/>
      <c r="I277" s="108"/>
      <c r="J277" s="108"/>
      <c r="K277" s="108"/>
      <c r="L277" s="108"/>
    </row>
    <row r="278" spans="1:12" s="60" customFormat="1" x14ac:dyDescent="0.2">
      <c r="B278" s="112"/>
      <c r="D278" s="108"/>
      <c r="E278" s="108"/>
      <c r="F278" s="108"/>
      <c r="G278" s="108"/>
      <c r="H278" s="108"/>
      <c r="I278" s="108"/>
      <c r="J278" s="108"/>
      <c r="K278" s="108"/>
      <c r="L278" s="108"/>
    </row>
    <row r="279" spans="1:12" s="60" customFormat="1" x14ac:dyDescent="0.2">
      <c r="B279" s="112"/>
      <c r="D279" s="108"/>
      <c r="E279" s="108"/>
      <c r="F279" s="108"/>
      <c r="G279" s="108"/>
      <c r="H279" s="108"/>
      <c r="I279" s="108"/>
      <c r="J279" s="108"/>
      <c r="K279" s="108"/>
      <c r="L279" s="108"/>
    </row>
    <row r="280" spans="1:12" s="60" customFormat="1" x14ac:dyDescent="0.2">
      <c r="B280" s="112"/>
      <c r="D280" s="108"/>
      <c r="E280" s="108"/>
      <c r="F280" s="108"/>
      <c r="G280" s="108"/>
      <c r="H280" s="108"/>
      <c r="I280" s="108"/>
      <c r="J280" s="108"/>
      <c r="K280" s="108"/>
      <c r="L280" s="108"/>
    </row>
    <row r="281" spans="1:12" s="60" customFormat="1" x14ac:dyDescent="0.2">
      <c r="B281" s="112"/>
      <c r="D281" s="108"/>
      <c r="E281" s="108"/>
      <c r="F281" s="108"/>
      <c r="G281" s="108"/>
      <c r="H281" s="108"/>
      <c r="I281" s="108"/>
      <c r="J281" s="108"/>
      <c r="K281" s="108"/>
      <c r="L281" s="108"/>
    </row>
    <row r="282" spans="1:12" ht="18.75" customHeight="1" x14ac:dyDescent="0.2">
      <c r="B282" s="117" t="s">
        <v>336</v>
      </c>
      <c r="C282" s="118"/>
      <c r="E282" s="119" t="s">
        <v>337</v>
      </c>
      <c r="F282" s="119"/>
      <c r="G282" s="119"/>
      <c r="H282" s="119"/>
      <c r="I282" s="119"/>
      <c r="J282" s="119"/>
      <c r="K282" s="119"/>
      <c r="L282" s="119" t="s">
        <v>338</v>
      </c>
    </row>
    <row r="283" spans="1:12" ht="17.25" customHeight="1" x14ac:dyDescent="0.2">
      <c r="A283" s="120"/>
      <c r="B283" s="121" t="s">
        <v>344</v>
      </c>
      <c r="C283" s="118"/>
      <c r="E283" s="122" t="s">
        <v>339</v>
      </c>
      <c r="F283" s="122"/>
      <c r="G283" s="122"/>
      <c r="H283" s="122"/>
      <c r="I283" s="122"/>
      <c r="J283" s="122"/>
      <c r="K283" s="122"/>
      <c r="L283" s="122" t="s">
        <v>340</v>
      </c>
    </row>
    <row r="284" spans="1:12" ht="19.5" customHeight="1" x14ac:dyDescent="0.2">
      <c r="B284" s="118" t="s">
        <v>345</v>
      </c>
      <c r="C284" s="118"/>
      <c r="E284" s="118" t="s">
        <v>341</v>
      </c>
      <c r="F284" s="118"/>
      <c r="G284" s="118"/>
      <c r="H284" s="118"/>
      <c r="I284" s="118"/>
      <c r="J284" s="118"/>
      <c r="K284" s="118"/>
      <c r="L284" s="118" t="s">
        <v>342</v>
      </c>
    </row>
    <row r="285" spans="1:12" ht="26.25" customHeight="1" x14ac:dyDescent="0.2">
      <c r="B285" s="118"/>
      <c r="C285" s="123"/>
      <c r="D285" s="121"/>
      <c r="E285" s="121"/>
      <c r="F285" s="121"/>
      <c r="G285" s="121"/>
      <c r="H285" s="121"/>
      <c r="I285" s="121"/>
      <c r="J285" s="121"/>
      <c r="K285" s="121"/>
      <c r="L285" s="121"/>
    </row>
    <row r="286" spans="1:12" ht="26.25" customHeight="1" x14ac:dyDescent="0.2"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</row>
    <row r="288" spans="1:12" ht="13.5" customHeight="1" x14ac:dyDescent="0.2"/>
  </sheetData>
  <autoFilter ref="B1:L256"/>
  <printOptions horizontalCentered="1"/>
  <pageMargins left="0.70866141732283472" right="0.70866141732283472" top="1.8897637795275593" bottom="0.74803149606299213" header="0" footer="0.31496062992125984"/>
  <pageSetup paperSize="5" scale="61" fitToHeight="0" orientation="landscape" r:id="rId1"/>
  <headerFooter>
    <oddHeader xml:space="preserve">&amp;C
&amp;G
TRIBUNAL SUPERIOR ELECTORAL 
DIRECCION FINANCIERA 
EJECUCION PRESUPUESTARIA AL 31 DE JULIO 2024
VALORES EN RD$
</oddHeader>
    <oddFooter>&amp;RPágina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Transparencia</vt:lpstr>
      <vt:lpstr>'Ejecución Transparencia'!Área_de_impresión</vt:lpstr>
      <vt:lpstr>'Ejecución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Agustina Salatiel Garcia de la Rosa</cp:lastModifiedBy>
  <cp:lastPrinted>2024-08-07T20:06:10Z</cp:lastPrinted>
  <dcterms:created xsi:type="dcterms:W3CDTF">2024-07-15T14:00:29Z</dcterms:created>
  <dcterms:modified xsi:type="dcterms:W3CDTF">2024-08-07T20:10:03Z</dcterms:modified>
</cp:coreProperties>
</file>