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idany.ortiz\Desktop\IMPRESION DE CTA POR PAGAR\"/>
    </mc:Choice>
  </mc:AlternateContent>
  <bookViews>
    <workbookView xWindow="0" yWindow="0" windowWidth="16815" windowHeight="7650" firstSheet="6" activeTab="6"/>
  </bookViews>
  <sheets>
    <sheet name="CUENTAS POR PAGAR" sheetId="1" r:id="rId1"/>
    <sheet name="PAGADOS" sheetId="4" r:id="rId2"/>
    <sheet name="CUENTAS X PAGAR ENERO 2022" sheetId="3" r:id="rId3"/>
    <sheet name="CUENTAS X PAGAR FEBRERO 2022" sheetId="6" r:id="rId4"/>
    <sheet name="17-02-2022" sheetId="11" r:id="rId5"/>
    <sheet name="21-02-2022" sheetId="9" r:id="rId6"/>
    <sheet name="CXP FEBRERO-2022" sheetId="13" r:id="rId7"/>
  </sheets>
  <definedNames>
    <definedName name="_xlnm._FilterDatabase" localSheetId="4" hidden="1">'17-02-2022'!$A$11:$S$98</definedName>
    <definedName name="_xlnm._FilterDatabase" localSheetId="0" hidden="1">'CUENTAS POR PAGAR'!$A$11:$O$117</definedName>
    <definedName name="_xlnm._FilterDatabase" localSheetId="2" hidden="1">'CUENTAS X PAGAR ENERO 2022'!$A$11:$Q$99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3" l="1"/>
  <c r="C53" i="13"/>
  <c r="B57" i="13"/>
  <c r="E62" i="13" l="1"/>
  <c r="I98" i="9" l="1"/>
  <c r="H97" i="9"/>
  <c r="J97" i="9" s="1"/>
  <c r="M97" i="9"/>
  <c r="H96" i="9"/>
  <c r="M96" i="9" s="1"/>
  <c r="J96" i="9"/>
  <c r="H95" i="9"/>
  <c r="H94" i="9"/>
  <c r="J94" i="9"/>
  <c r="M94" i="9"/>
  <c r="H93" i="9"/>
  <c r="J93" i="9" s="1"/>
  <c r="H92" i="9"/>
  <c r="J92" i="9"/>
  <c r="M92" i="9" s="1"/>
  <c r="H91" i="9"/>
  <c r="J91" i="9"/>
  <c r="M91" i="9" s="1"/>
  <c r="H90" i="9"/>
  <c r="J90" i="9" s="1"/>
  <c r="M90" i="9" s="1"/>
  <c r="H89" i="9"/>
  <c r="J89" i="9" s="1"/>
  <c r="M89" i="9" s="1"/>
  <c r="H88" i="9"/>
  <c r="J88" i="9" s="1"/>
  <c r="M88" i="9" s="1"/>
  <c r="H87" i="9"/>
  <c r="J87" i="9" s="1"/>
  <c r="M87" i="9" s="1"/>
  <c r="H86" i="9"/>
  <c r="J86" i="9" s="1"/>
  <c r="M86" i="9" s="1"/>
  <c r="H85" i="9"/>
  <c r="J85" i="9" s="1"/>
  <c r="M85" i="9" s="1"/>
  <c r="H84" i="9"/>
  <c r="J84" i="9"/>
  <c r="M84" i="9" s="1"/>
  <c r="H83" i="9"/>
  <c r="J83" i="9"/>
  <c r="M83" i="9" s="1"/>
  <c r="H82" i="9"/>
  <c r="J82" i="9" s="1"/>
  <c r="M82" i="9" s="1"/>
  <c r="H81" i="9"/>
  <c r="J81" i="9" s="1"/>
  <c r="M81" i="9" s="1"/>
  <c r="H80" i="9"/>
  <c r="J80" i="9" s="1"/>
  <c r="M80" i="9" s="1"/>
  <c r="H79" i="9"/>
  <c r="J79" i="9" s="1"/>
  <c r="M79" i="9" s="1"/>
  <c r="H78" i="9"/>
  <c r="J78" i="9" s="1"/>
  <c r="M78" i="9" s="1"/>
  <c r="F78" i="9"/>
  <c r="C78" i="9"/>
  <c r="H77" i="9"/>
  <c r="J77" i="9"/>
  <c r="M77" i="9"/>
  <c r="H76" i="9"/>
  <c r="J76" i="9" s="1"/>
  <c r="M76" i="9" s="1"/>
  <c r="H75" i="9"/>
  <c r="J75" i="9" s="1"/>
  <c r="M75" i="9" s="1"/>
  <c r="H74" i="9"/>
  <c r="J74" i="9" s="1"/>
  <c r="M74" i="9" s="1"/>
  <c r="H73" i="9"/>
  <c r="J73" i="9"/>
  <c r="M73" i="9"/>
  <c r="H72" i="9"/>
  <c r="J72" i="9" s="1"/>
  <c r="M72" i="9" s="1"/>
  <c r="J71" i="9"/>
  <c r="M71" i="9" s="1"/>
  <c r="H70" i="9"/>
  <c r="J70" i="9" s="1"/>
  <c r="M70" i="9" s="1"/>
  <c r="H69" i="9"/>
  <c r="J69" i="9" s="1"/>
  <c r="M69" i="9"/>
  <c r="H68" i="9"/>
  <c r="J68" i="9" s="1"/>
  <c r="M68" i="9" s="1"/>
  <c r="H67" i="9"/>
  <c r="J67" i="9" s="1"/>
  <c r="M67" i="9" s="1"/>
  <c r="H66" i="9"/>
  <c r="J66" i="9"/>
  <c r="M66" i="9" s="1"/>
  <c r="H65" i="9"/>
  <c r="J65" i="9" s="1"/>
  <c r="M65" i="9" s="1"/>
  <c r="H64" i="9"/>
  <c r="J64" i="9" s="1"/>
  <c r="M64" i="9" s="1"/>
  <c r="G63" i="9"/>
  <c r="H63" i="9" s="1"/>
  <c r="F63" i="9"/>
  <c r="C63" i="9"/>
  <c r="H62" i="9"/>
  <c r="J62" i="9" s="1"/>
  <c r="M62" i="9" s="1"/>
  <c r="H61" i="9"/>
  <c r="J61" i="9"/>
  <c r="M61" i="9" s="1"/>
  <c r="H60" i="9"/>
  <c r="J60" i="9" s="1"/>
  <c r="M60" i="9" s="1"/>
  <c r="H59" i="9"/>
  <c r="J59" i="9" s="1"/>
  <c r="M59" i="9" s="1"/>
  <c r="H58" i="9"/>
  <c r="H57" i="9"/>
  <c r="J57" i="9"/>
  <c r="M57" i="9" s="1"/>
  <c r="H56" i="9"/>
  <c r="J56" i="9" s="1"/>
  <c r="M56" i="9" s="1"/>
  <c r="J63" i="9"/>
  <c r="M63" i="9" s="1"/>
  <c r="H96" i="11"/>
  <c r="J96" i="11"/>
  <c r="H97" i="11"/>
  <c r="M97" i="11" s="1"/>
  <c r="H95" i="11"/>
  <c r="M95" i="11" s="1"/>
  <c r="M96" i="11"/>
  <c r="H70" i="11"/>
  <c r="J70" i="11" s="1"/>
  <c r="M70" i="11" s="1"/>
  <c r="H69" i="11"/>
  <c r="J69" i="11" s="1"/>
  <c r="M69" i="11" s="1"/>
  <c r="H94" i="11"/>
  <c r="J94" i="11" s="1"/>
  <c r="J71" i="11"/>
  <c r="M71" i="11" s="1"/>
  <c r="I98" i="11"/>
  <c r="H93" i="11"/>
  <c r="J93" i="11" s="1"/>
  <c r="H92" i="11"/>
  <c r="J92" i="11" s="1"/>
  <c r="M92" i="11"/>
  <c r="H91" i="11"/>
  <c r="J91" i="11" s="1"/>
  <c r="M91" i="11" s="1"/>
  <c r="H90" i="11"/>
  <c r="J90" i="11" s="1"/>
  <c r="M90" i="11" s="1"/>
  <c r="H89" i="11"/>
  <c r="J89" i="11"/>
  <c r="M89" i="11" s="1"/>
  <c r="H88" i="11"/>
  <c r="J88" i="11" s="1"/>
  <c r="M88" i="11"/>
  <c r="H87" i="11"/>
  <c r="J87" i="11" s="1"/>
  <c r="M87" i="11" s="1"/>
  <c r="H86" i="11"/>
  <c r="J86" i="11" s="1"/>
  <c r="M86" i="11" s="1"/>
  <c r="H85" i="11"/>
  <c r="J85" i="11"/>
  <c r="M85" i="11" s="1"/>
  <c r="H84" i="11"/>
  <c r="J84" i="11" s="1"/>
  <c r="M84" i="11"/>
  <c r="H83" i="11"/>
  <c r="J83" i="11" s="1"/>
  <c r="M83" i="11" s="1"/>
  <c r="H82" i="11"/>
  <c r="J82" i="11" s="1"/>
  <c r="M82" i="11" s="1"/>
  <c r="H81" i="11"/>
  <c r="J81" i="11"/>
  <c r="M81" i="11" s="1"/>
  <c r="H80" i="11"/>
  <c r="J80" i="11" s="1"/>
  <c r="M80" i="11"/>
  <c r="H79" i="11"/>
  <c r="J79" i="11" s="1"/>
  <c r="M79" i="11" s="1"/>
  <c r="H78" i="11"/>
  <c r="J78" i="11" s="1"/>
  <c r="M78" i="11" s="1"/>
  <c r="F78" i="11"/>
  <c r="C78" i="11"/>
  <c r="H77" i="11"/>
  <c r="J77" i="11" s="1"/>
  <c r="M77" i="11" s="1"/>
  <c r="H76" i="11"/>
  <c r="J76" i="11" s="1"/>
  <c r="M76" i="11" s="1"/>
  <c r="H75" i="11"/>
  <c r="H74" i="11"/>
  <c r="J74" i="11" s="1"/>
  <c r="M74" i="11" s="1"/>
  <c r="H73" i="11"/>
  <c r="J73" i="11" s="1"/>
  <c r="M73" i="11" s="1"/>
  <c r="H72" i="11"/>
  <c r="J72" i="11" s="1"/>
  <c r="M72" i="11" s="1"/>
  <c r="H68" i="11"/>
  <c r="J68" i="11" s="1"/>
  <c r="M68" i="11" s="1"/>
  <c r="H67" i="11"/>
  <c r="J67" i="11" s="1"/>
  <c r="M67" i="11" s="1"/>
  <c r="H66" i="11"/>
  <c r="J66" i="11" s="1"/>
  <c r="M66" i="11" s="1"/>
  <c r="H65" i="11"/>
  <c r="H64" i="11"/>
  <c r="J64" i="11" s="1"/>
  <c r="M64" i="11" s="1"/>
  <c r="G63" i="11"/>
  <c r="G98" i="11" s="1"/>
  <c r="F63" i="11"/>
  <c r="C63" i="11"/>
  <c r="H62" i="11"/>
  <c r="J62" i="11" s="1"/>
  <c r="H61" i="11"/>
  <c r="J61" i="11" s="1"/>
  <c r="M61" i="11" s="1"/>
  <c r="H60" i="11"/>
  <c r="H59" i="11"/>
  <c r="H58" i="11"/>
  <c r="J58" i="11" s="1"/>
  <c r="H57" i="11"/>
  <c r="J57" i="11" s="1"/>
  <c r="H56" i="11"/>
  <c r="J56" i="11" s="1"/>
  <c r="M56" i="11" s="1"/>
  <c r="M58" i="11"/>
  <c r="J59" i="11"/>
  <c r="M59" i="11" s="1"/>
  <c r="M62" i="11"/>
  <c r="J60" i="11"/>
  <c r="M60" i="11" s="1"/>
  <c r="J65" i="11"/>
  <c r="M65" i="11" s="1"/>
  <c r="J75" i="11"/>
  <c r="M75" i="11"/>
  <c r="M93" i="11"/>
  <c r="H75" i="6"/>
  <c r="J75" i="6" s="1"/>
  <c r="M75" i="6" s="1"/>
  <c r="H73" i="6"/>
  <c r="J73" i="6"/>
  <c r="M73" i="6" s="1"/>
  <c r="H72" i="6"/>
  <c r="J72" i="6" s="1"/>
  <c r="M72" i="6" s="1"/>
  <c r="F73" i="6"/>
  <c r="C73" i="6"/>
  <c r="H74" i="6"/>
  <c r="J74" i="6" s="1"/>
  <c r="M74" i="6" s="1"/>
  <c r="H71" i="6"/>
  <c r="J71" i="6"/>
  <c r="M71" i="6" s="1"/>
  <c r="H70" i="6"/>
  <c r="J70" i="6" s="1"/>
  <c r="M70" i="6" s="1"/>
  <c r="H69" i="6"/>
  <c r="J69" i="6"/>
  <c r="M69" i="6" s="1"/>
  <c r="H68" i="6"/>
  <c r="J68" i="6"/>
  <c r="M68" i="6"/>
  <c r="G60" i="6"/>
  <c r="G76" i="6" s="1"/>
  <c r="F60" i="6"/>
  <c r="C60" i="6"/>
  <c r="H61" i="6"/>
  <c r="J61" i="6" s="1"/>
  <c r="M61" i="6" s="1"/>
  <c r="H62" i="6"/>
  <c r="J62" i="6" s="1"/>
  <c r="M62" i="6" s="1"/>
  <c r="H63" i="6"/>
  <c r="J63" i="6" s="1"/>
  <c r="M63" i="6" s="1"/>
  <c r="H64" i="6"/>
  <c r="H65" i="6"/>
  <c r="J65" i="6"/>
  <c r="M65" i="6" s="1"/>
  <c r="J66" i="6"/>
  <c r="M66" i="6" s="1"/>
  <c r="H67" i="6"/>
  <c r="J67" i="6" s="1"/>
  <c r="M67" i="6" s="1"/>
  <c r="J64" i="6"/>
  <c r="M64" i="6" s="1"/>
  <c r="F58" i="6"/>
  <c r="I76" i="6"/>
  <c r="H54" i="6"/>
  <c r="J54" i="6" s="1"/>
  <c r="M54" i="6" s="1"/>
  <c r="H55" i="6"/>
  <c r="J55" i="6"/>
  <c r="M55" i="6" s="1"/>
  <c r="H56" i="6"/>
  <c r="J56" i="6"/>
  <c r="M56" i="6"/>
  <c r="H57" i="6"/>
  <c r="J57" i="6" s="1"/>
  <c r="M57" i="6" s="1"/>
  <c r="H58" i="6"/>
  <c r="J58" i="6"/>
  <c r="M58" i="6"/>
  <c r="H59" i="6"/>
  <c r="J59" i="6" s="1"/>
  <c r="M59" i="6" s="1"/>
  <c r="H60" i="6"/>
  <c r="J60" i="6" s="1"/>
  <c r="M60" i="6" s="1"/>
  <c r="H53" i="6"/>
  <c r="J53" i="6" s="1"/>
  <c r="K113" i="3"/>
  <c r="L68" i="3"/>
  <c r="H68" i="3"/>
  <c r="J68" i="3" s="1"/>
  <c r="P68" i="3" s="1"/>
  <c r="L64" i="3"/>
  <c r="H64" i="3"/>
  <c r="J64" i="3" s="1"/>
  <c r="L63" i="3"/>
  <c r="P63" i="3" s="1"/>
  <c r="H63" i="3"/>
  <c r="J63" i="3" s="1"/>
  <c r="H61" i="3"/>
  <c r="J61" i="3" s="1"/>
  <c r="P61" i="3" s="1"/>
  <c r="H60" i="3"/>
  <c r="J60" i="3" s="1"/>
  <c r="P60" i="3" s="1"/>
  <c r="F60" i="3"/>
  <c r="F61" i="3" s="1"/>
  <c r="B60" i="3"/>
  <c r="B61" i="3"/>
  <c r="H59" i="3"/>
  <c r="J59" i="3" s="1"/>
  <c r="P59" i="3" s="1"/>
  <c r="L58" i="3"/>
  <c r="H58" i="3"/>
  <c r="J58" i="3" s="1"/>
  <c r="L57" i="3"/>
  <c r="H57" i="3"/>
  <c r="J57" i="3"/>
  <c r="H56" i="3"/>
  <c r="J56" i="3"/>
  <c r="P56" i="3" s="1"/>
  <c r="F56" i="3"/>
  <c r="C56" i="3"/>
  <c r="B56" i="3"/>
  <c r="L55" i="3"/>
  <c r="H55" i="3"/>
  <c r="J55" i="3" s="1"/>
  <c r="P55" i="3" s="1"/>
  <c r="F55" i="3"/>
  <c r="C55" i="3"/>
  <c r="B55" i="3"/>
  <c r="L54" i="3"/>
  <c r="H54" i="3"/>
  <c r="J54" i="3"/>
  <c r="P54" i="3" s="1"/>
  <c r="J53" i="3"/>
  <c r="P53" i="3" s="1"/>
  <c r="F53" i="3"/>
  <c r="L52" i="3"/>
  <c r="H52" i="3"/>
  <c r="J52" i="3" s="1"/>
  <c r="P52" i="3" s="1"/>
  <c r="F52" i="3"/>
  <c r="C52" i="3"/>
  <c r="B52" i="3"/>
  <c r="L51" i="3"/>
  <c r="H51" i="3"/>
  <c r="J51" i="3"/>
  <c r="L50" i="3"/>
  <c r="H50" i="3"/>
  <c r="J50" i="3" s="1"/>
  <c r="G46" i="3"/>
  <c r="F46" i="3"/>
  <c r="C46" i="3"/>
  <c r="H45" i="3"/>
  <c r="H46" i="3"/>
  <c r="L44" i="3"/>
  <c r="J44" i="3"/>
  <c r="L43" i="3"/>
  <c r="J43" i="3"/>
  <c r="P43" i="3" s="1"/>
  <c r="L42" i="3"/>
  <c r="J42" i="3"/>
  <c r="P42" i="3" s="1"/>
  <c r="L41" i="3"/>
  <c r="J41" i="3"/>
  <c r="P41" i="3" s="1"/>
  <c r="L40" i="3"/>
  <c r="J40" i="3"/>
  <c r="L39" i="3"/>
  <c r="J39" i="3"/>
  <c r="P39" i="3" s="1"/>
  <c r="L38" i="3"/>
  <c r="J38" i="3"/>
  <c r="P38" i="3" s="1"/>
  <c r="L37" i="3"/>
  <c r="J37" i="3"/>
  <c r="P37" i="3" s="1"/>
  <c r="L36" i="3"/>
  <c r="H36" i="3"/>
  <c r="J36" i="3" s="1"/>
  <c r="P36" i="3" s="1"/>
  <c r="L32" i="3"/>
  <c r="P32" i="3" s="1"/>
  <c r="H32" i="3"/>
  <c r="J32" i="3" s="1"/>
  <c r="L31" i="3"/>
  <c r="H31" i="3"/>
  <c r="J31" i="3"/>
  <c r="J30" i="3"/>
  <c r="P30" i="3"/>
  <c r="L29" i="3"/>
  <c r="H29" i="3"/>
  <c r="J29" i="3" s="1"/>
  <c r="P29" i="3" s="1"/>
  <c r="F29" i="3"/>
  <c r="C29" i="3"/>
  <c r="L28" i="3"/>
  <c r="H28" i="3"/>
  <c r="J28" i="3" s="1"/>
  <c r="J26" i="3"/>
  <c r="L25" i="3"/>
  <c r="H25" i="3"/>
  <c r="J25" i="3" s="1"/>
  <c r="P25" i="3" s="1"/>
  <c r="F25" i="3"/>
  <c r="C25" i="3"/>
  <c r="B25" i="3"/>
  <c r="L24" i="3"/>
  <c r="H24" i="3"/>
  <c r="J24" i="3" s="1"/>
  <c r="P24" i="3" s="1"/>
  <c r="L23" i="3"/>
  <c r="J23" i="3"/>
  <c r="F23" i="3"/>
  <c r="L22" i="3"/>
  <c r="H22" i="3"/>
  <c r="J22" i="3" s="1"/>
  <c r="G113" i="3"/>
  <c r="L18" i="3"/>
  <c r="I18" i="3"/>
  <c r="I113" i="3"/>
  <c r="H18" i="3"/>
  <c r="J18" i="3" s="1"/>
  <c r="P18" i="3" s="1"/>
  <c r="L17" i="3"/>
  <c r="H17" i="3"/>
  <c r="J17" i="3" s="1"/>
  <c r="P17" i="3" s="1"/>
  <c r="L16" i="3"/>
  <c r="H16" i="3"/>
  <c r="J16" i="3" s="1"/>
  <c r="L15" i="3"/>
  <c r="H15" i="3"/>
  <c r="J15" i="3"/>
  <c r="P15" i="3" s="1"/>
  <c r="L14" i="3"/>
  <c r="J14" i="3"/>
  <c r="P14" i="3" s="1"/>
  <c r="F14" i="3"/>
  <c r="L13" i="3"/>
  <c r="P13" i="3" s="1"/>
  <c r="H13" i="3"/>
  <c r="J13" i="3"/>
  <c r="L12" i="3"/>
  <c r="P12" i="3" s="1"/>
  <c r="M53" i="6"/>
  <c r="P64" i="3"/>
  <c r="P23" i="3"/>
  <c r="H113" i="3"/>
  <c r="J45" i="3"/>
  <c r="J46" i="3" s="1"/>
  <c r="P46" i="3" s="1"/>
  <c r="M113" i="3"/>
  <c r="H80" i="1"/>
  <c r="J80" i="1" s="1"/>
  <c r="N80" i="1" s="1"/>
  <c r="K117" i="1"/>
  <c r="H116" i="1"/>
  <c r="J116" i="1"/>
  <c r="H115" i="1"/>
  <c r="J115" i="1"/>
  <c r="H113" i="1"/>
  <c r="J113" i="1"/>
  <c r="J114" i="1"/>
  <c r="J112" i="1"/>
  <c r="N112" i="1" s="1"/>
  <c r="J111" i="1"/>
  <c r="J108" i="1"/>
  <c r="J109" i="1"/>
  <c r="J110" i="1"/>
  <c r="J107" i="1"/>
  <c r="N107" i="1" s="1"/>
  <c r="J106" i="1"/>
  <c r="N106" i="1"/>
  <c r="J105" i="1"/>
  <c r="N105" i="1" s="1"/>
  <c r="J104" i="1"/>
  <c r="N104" i="1"/>
  <c r="J103" i="1"/>
  <c r="N103" i="1" s="1"/>
  <c r="H102" i="1"/>
  <c r="J102" i="1"/>
  <c r="N102" i="1" s="1"/>
  <c r="H101" i="1"/>
  <c r="J101" i="1"/>
  <c r="N101" i="1" s="1"/>
  <c r="H100" i="1"/>
  <c r="J100" i="1" s="1"/>
  <c r="N100" i="1" s="1"/>
  <c r="H99" i="1"/>
  <c r="J99" i="1" s="1"/>
  <c r="N99" i="1" s="1"/>
  <c r="H98" i="1"/>
  <c r="J98" i="1" s="1"/>
  <c r="N98" i="1" s="1"/>
  <c r="H97" i="1"/>
  <c r="J97" i="1"/>
  <c r="N97" i="1" s="1"/>
  <c r="H96" i="1"/>
  <c r="J96" i="1" s="1"/>
  <c r="N96" i="1" s="1"/>
  <c r="H95" i="1"/>
  <c r="J95" i="1"/>
  <c r="N95" i="1" s="1"/>
  <c r="H94" i="1"/>
  <c r="J113" i="3"/>
  <c r="J94" i="1"/>
  <c r="N94" i="1" s="1"/>
  <c r="H15" i="1"/>
  <c r="J15" i="1" s="1"/>
  <c r="N15" i="1" s="1"/>
  <c r="L56" i="1"/>
  <c r="L63" i="1"/>
  <c r="L72" i="1"/>
  <c r="J83" i="1"/>
  <c r="N83" i="1" s="1"/>
  <c r="J84" i="1"/>
  <c r="N84" i="1" s="1"/>
  <c r="J85" i="1"/>
  <c r="N85" i="1"/>
  <c r="H86" i="1"/>
  <c r="J86" i="1" s="1"/>
  <c r="N86" i="1" s="1"/>
  <c r="H87" i="1"/>
  <c r="J87" i="1" s="1"/>
  <c r="N87" i="1" s="1"/>
  <c r="H88" i="1"/>
  <c r="J88" i="1"/>
  <c r="N88" i="1" s="1"/>
  <c r="H89" i="1"/>
  <c r="J89" i="1" s="1"/>
  <c r="N89" i="1" s="1"/>
  <c r="H90" i="1"/>
  <c r="J90" i="1" s="1"/>
  <c r="N90" i="1" s="1"/>
  <c r="H91" i="1"/>
  <c r="J91" i="1" s="1"/>
  <c r="N91" i="1" s="1"/>
  <c r="H92" i="1"/>
  <c r="J92" i="1" s="1"/>
  <c r="N92" i="1" s="1"/>
  <c r="H93" i="1"/>
  <c r="J93" i="1" s="1"/>
  <c r="N93" i="1" s="1"/>
  <c r="H82" i="1"/>
  <c r="J82" i="1" s="1"/>
  <c r="N82" i="1"/>
  <c r="J81" i="1"/>
  <c r="N81" i="1"/>
  <c r="J79" i="1"/>
  <c r="N79" i="1"/>
  <c r="P113" i="3"/>
  <c r="L50" i="1"/>
  <c r="L43" i="1"/>
  <c r="L44" i="1"/>
  <c r="L45" i="1"/>
  <c r="L46" i="1"/>
  <c r="L47" i="1"/>
  <c r="L48" i="1"/>
  <c r="L49" i="1"/>
  <c r="L24" i="1"/>
  <c r="L20" i="1"/>
  <c r="L65" i="1"/>
  <c r="L36" i="1"/>
  <c r="L37" i="1"/>
  <c r="L42" i="1"/>
  <c r="L16" i="1"/>
  <c r="L12" i="1"/>
  <c r="N12" i="1"/>
  <c r="L14" i="1"/>
  <c r="L57" i="1"/>
  <c r="L59" i="1"/>
  <c r="L58" i="1"/>
  <c r="L26" i="1"/>
  <c r="L18" i="1"/>
  <c r="L19" i="1"/>
  <c r="L61" i="1"/>
  <c r="L33" i="1"/>
  <c r="L66" i="1"/>
  <c r="L27" i="1"/>
  <c r="L28" i="1"/>
  <c r="L17" i="1"/>
  <c r="L73" i="1"/>
  <c r="L62" i="1"/>
  <c r="L13" i="1"/>
  <c r="N13" i="1" s="1"/>
  <c r="L34" i="1"/>
  <c r="L75" i="1"/>
  <c r="L78" i="1"/>
  <c r="L74" i="1"/>
  <c r="H78" i="1"/>
  <c r="J77" i="1"/>
  <c r="H76" i="1"/>
  <c r="J76" i="1" s="1"/>
  <c r="N76" i="1" s="1"/>
  <c r="H75" i="1"/>
  <c r="J75" i="1" s="1"/>
  <c r="N75" i="1" s="1"/>
  <c r="H74" i="1"/>
  <c r="J74" i="1" s="1"/>
  <c r="H73" i="1"/>
  <c r="J73" i="1"/>
  <c r="N73" i="1" s="1"/>
  <c r="H72" i="1"/>
  <c r="J72" i="1" s="1"/>
  <c r="N72" i="1" s="1"/>
  <c r="H71" i="1"/>
  <c r="J71" i="1" s="1"/>
  <c r="N71" i="1" s="1"/>
  <c r="H70" i="1"/>
  <c r="J70" i="1" s="1"/>
  <c r="N70" i="1" s="1"/>
  <c r="H69" i="1"/>
  <c r="J69" i="1"/>
  <c r="N69" i="1" s="1"/>
  <c r="F69" i="1"/>
  <c r="F70" i="1" s="1"/>
  <c r="B69" i="1"/>
  <c r="B70" i="1" s="1"/>
  <c r="H68" i="1"/>
  <c r="J68" i="1" s="1"/>
  <c r="N68" i="1" s="1"/>
  <c r="H67" i="1"/>
  <c r="J67" i="1" s="1"/>
  <c r="N67" i="1" s="1"/>
  <c r="H66" i="1"/>
  <c r="J66" i="1" s="1"/>
  <c r="N66" i="1" s="1"/>
  <c r="H65" i="1"/>
  <c r="J65" i="1"/>
  <c r="N65" i="1" s="1"/>
  <c r="H64" i="1"/>
  <c r="J64" i="1" s="1"/>
  <c r="N64" i="1" s="1"/>
  <c r="F64" i="1"/>
  <c r="C64" i="1"/>
  <c r="B64" i="1"/>
  <c r="H63" i="1"/>
  <c r="J63" i="1" s="1"/>
  <c r="N63" i="1" s="1"/>
  <c r="H62" i="1"/>
  <c r="J62" i="1" s="1"/>
  <c r="N62" i="1" s="1"/>
  <c r="F62" i="1"/>
  <c r="C62" i="1"/>
  <c r="B62" i="1"/>
  <c r="H61" i="1"/>
  <c r="J61" i="1"/>
  <c r="J60" i="1"/>
  <c r="N60" i="1" s="1"/>
  <c r="F60" i="1"/>
  <c r="H59" i="1"/>
  <c r="J59" i="1"/>
  <c r="N59" i="1" s="1"/>
  <c r="F59" i="1"/>
  <c r="C59" i="1"/>
  <c r="B59" i="1"/>
  <c r="H58" i="1"/>
  <c r="J58" i="1" s="1"/>
  <c r="N58" i="1" s="1"/>
  <c r="H57" i="1"/>
  <c r="J57" i="1" s="1"/>
  <c r="N57" i="1" s="1"/>
  <c r="H56" i="1"/>
  <c r="G55" i="1"/>
  <c r="F55" i="1"/>
  <c r="C55" i="1"/>
  <c r="J54" i="1"/>
  <c r="N54" i="1"/>
  <c r="B54" i="1"/>
  <c r="J53" i="1"/>
  <c r="N53" i="1" s="1"/>
  <c r="G52" i="1"/>
  <c r="F52" i="1"/>
  <c r="C52" i="1"/>
  <c r="H51" i="1"/>
  <c r="H52" i="1" s="1"/>
  <c r="J50" i="1"/>
  <c r="N50" i="1" s="1"/>
  <c r="J49" i="1"/>
  <c r="N49" i="1" s="1"/>
  <c r="J48" i="1"/>
  <c r="N48" i="1" s="1"/>
  <c r="J47" i="1"/>
  <c r="N47" i="1" s="1"/>
  <c r="J46" i="1"/>
  <c r="N46" i="1" s="1"/>
  <c r="J45" i="1"/>
  <c r="N45" i="1" s="1"/>
  <c r="J44" i="1"/>
  <c r="N44" i="1" s="1"/>
  <c r="J43" i="1"/>
  <c r="N43" i="1" s="1"/>
  <c r="H42" i="1"/>
  <c r="J42" i="1" s="1"/>
  <c r="N42" i="1" s="1"/>
  <c r="H41" i="1"/>
  <c r="J41" i="1" s="1"/>
  <c r="N41" i="1" s="1"/>
  <c r="G39" i="1"/>
  <c r="F39" i="1"/>
  <c r="F40" i="1" s="1"/>
  <c r="C39" i="1"/>
  <c r="C40" i="1"/>
  <c r="H38" i="1"/>
  <c r="H39" i="1"/>
  <c r="H40" i="1" s="1"/>
  <c r="H37" i="1"/>
  <c r="J37" i="1" s="1"/>
  <c r="H36" i="1"/>
  <c r="J36" i="1" s="1"/>
  <c r="N36" i="1" s="1"/>
  <c r="J35" i="1"/>
  <c r="N35" i="1" s="1"/>
  <c r="H34" i="1"/>
  <c r="J34" i="1" s="1"/>
  <c r="N34" i="1" s="1"/>
  <c r="F34" i="1"/>
  <c r="C34" i="1"/>
  <c r="H33" i="1"/>
  <c r="J33" i="1" s="1"/>
  <c r="N33" i="1" s="1"/>
  <c r="J32" i="1"/>
  <c r="N32" i="1" s="1"/>
  <c r="G31" i="1"/>
  <c r="F31" i="1"/>
  <c r="C31" i="1"/>
  <c r="H30" i="1"/>
  <c r="J30" i="1" s="1"/>
  <c r="J29" i="1"/>
  <c r="H28" i="1"/>
  <c r="J28" i="1" s="1"/>
  <c r="F28" i="1"/>
  <c r="C28" i="1"/>
  <c r="B28" i="1"/>
  <c r="H27" i="1"/>
  <c r="J27" i="1" s="1"/>
  <c r="N27" i="1" s="1"/>
  <c r="J26" i="1"/>
  <c r="N26" i="1" s="1"/>
  <c r="F26" i="1"/>
  <c r="H25" i="1"/>
  <c r="J25" i="1" s="1"/>
  <c r="N25" i="1" s="1"/>
  <c r="H24" i="1"/>
  <c r="J24" i="1" s="1"/>
  <c r="G23" i="1"/>
  <c r="F23" i="1"/>
  <c r="C23" i="1"/>
  <c r="H22" i="1"/>
  <c r="J22" i="1" s="1"/>
  <c r="H21" i="1"/>
  <c r="I20" i="1"/>
  <c r="J20" i="1" s="1"/>
  <c r="N20" i="1" s="1"/>
  <c r="I117" i="1"/>
  <c r="H20" i="1"/>
  <c r="H19" i="1"/>
  <c r="H18" i="1"/>
  <c r="H17" i="1"/>
  <c r="J17" i="1" s="1"/>
  <c r="H16" i="1"/>
  <c r="J16" i="1" s="1"/>
  <c r="N16" i="1" s="1"/>
  <c r="J14" i="1"/>
  <c r="N14" i="1"/>
  <c r="F14" i="1"/>
  <c r="H13" i="1"/>
  <c r="G40" i="1"/>
  <c r="G117" i="1"/>
  <c r="J56" i="1"/>
  <c r="M56" i="1"/>
  <c r="M117" i="1"/>
  <c r="N77" i="1"/>
  <c r="J78" i="1"/>
  <c r="N78" i="1"/>
  <c r="J18" i="1"/>
  <c r="J21" i="1"/>
  <c r="N21" i="1" s="1"/>
  <c r="J19" i="1"/>
  <c r="N19" i="1"/>
  <c r="H31" i="1"/>
  <c r="J13" i="1"/>
  <c r="J38" i="1"/>
  <c r="N38" i="1" s="1"/>
  <c r="J55" i="1"/>
  <c r="N55" i="1"/>
  <c r="N56" i="1"/>
  <c r="J31" i="1" l="1"/>
  <c r="N31" i="1" s="1"/>
  <c r="N30" i="1"/>
  <c r="J23" i="1"/>
  <c r="N23" i="1" s="1"/>
  <c r="N22" i="1"/>
  <c r="N28" i="1"/>
  <c r="N37" i="1"/>
  <c r="L117" i="1"/>
  <c r="P45" i="3"/>
  <c r="P40" i="3"/>
  <c r="P44" i="3"/>
  <c r="P50" i="3"/>
  <c r="M93" i="9"/>
  <c r="N61" i="1"/>
  <c r="N74" i="1"/>
  <c r="P31" i="3"/>
  <c r="P51" i="3"/>
  <c r="P57" i="3"/>
  <c r="J95" i="11"/>
  <c r="H98" i="9"/>
  <c r="H23" i="1"/>
  <c r="H117" i="1" s="1"/>
  <c r="J51" i="1"/>
  <c r="P28" i="3"/>
  <c r="N17" i="1"/>
  <c r="J39" i="1"/>
  <c r="M76" i="6"/>
  <c r="M57" i="11"/>
  <c r="H63" i="11"/>
  <c r="J63" i="11" s="1"/>
  <c r="M63" i="11" s="1"/>
  <c r="M98" i="11" s="1"/>
  <c r="M94" i="11"/>
  <c r="J95" i="9"/>
  <c r="M95" i="9"/>
  <c r="L113" i="3"/>
  <c r="P58" i="3"/>
  <c r="H76" i="6"/>
  <c r="J97" i="11"/>
  <c r="J98" i="9"/>
  <c r="J58" i="9"/>
  <c r="M58" i="9" s="1"/>
  <c r="G98" i="9"/>
  <c r="J76" i="6"/>
  <c r="P16" i="3"/>
  <c r="J52" i="1" l="1"/>
  <c r="N52" i="1" s="1"/>
  <c r="N51" i="1"/>
  <c r="H98" i="11"/>
  <c r="M98" i="9"/>
  <c r="N39" i="1"/>
  <c r="J40" i="1"/>
  <c r="N40" i="1" s="1"/>
  <c r="J98" i="11"/>
  <c r="N117" i="1" l="1"/>
  <c r="J117" i="1"/>
</calcChain>
</file>

<file path=xl/sharedStrings.xml><?xml version="1.0" encoding="utf-8"?>
<sst xmlns="http://schemas.openxmlformats.org/spreadsheetml/2006/main" count="1676" uniqueCount="350">
  <si>
    <t>FECHA</t>
  </si>
  <si>
    <t>RNC</t>
  </si>
  <si>
    <t>NCF</t>
  </si>
  <si>
    <t>PROVEEDOR</t>
  </si>
  <si>
    <t>ITBIS</t>
  </si>
  <si>
    <t>B1500000001</t>
  </si>
  <si>
    <t>TRANSPORTE LAGARES</t>
  </si>
  <si>
    <t>#</t>
  </si>
  <si>
    <t>B1500000007</t>
  </si>
  <si>
    <t>AUTO-SERVICIOS LOS PRADOS</t>
  </si>
  <si>
    <t>B1500000002</t>
  </si>
  <si>
    <t>B1500000373</t>
  </si>
  <si>
    <t>AA TECH</t>
  </si>
  <si>
    <t>B1500000008</t>
  </si>
  <si>
    <t>ENIGMA DESIGN SRL</t>
  </si>
  <si>
    <t>B1500000311</t>
  </si>
  <si>
    <t>D.J.MAUAD CATERING SRL</t>
  </si>
  <si>
    <t>BIG FILMS SRL</t>
  </si>
  <si>
    <t>B1500003476</t>
  </si>
  <si>
    <t>EDITORA EL NUEVO DIARIO S.A.</t>
  </si>
  <si>
    <t>B1500001439</t>
  </si>
  <si>
    <t>ROSARIO &amp; PICHARDO SRL.</t>
  </si>
  <si>
    <t>R. Q. D. HIGIENICOS</t>
  </si>
  <si>
    <t>B1500000263</t>
  </si>
  <si>
    <t>H Y H SOLUTIONS SRL.</t>
  </si>
  <si>
    <t>B1500000226</t>
  </si>
  <si>
    <t>00101203180</t>
  </si>
  <si>
    <t>B1500000012</t>
  </si>
  <si>
    <t>JOSE ANGEL AQUINO RODRIGUEZ</t>
  </si>
  <si>
    <t>DISTOSA SRL.</t>
  </si>
  <si>
    <t>B1500000013</t>
  </si>
  <si>
    <t>B1500001519</t>
  </si>
  <si>
    <t>AUTO MECANICA GOMEZ &amp; ASOCIADOS</t>
  </si>
  <si>
    <t>B1500001518</t>
  </si>
  <si>
    <t>B1500000125</t>
  </si>
  <si>
    <t>PROCITROM</t>
  </si>
  <si>
    <t>00103969952</t>
  </si>
  <si>
    <t>B1500000010</t>
  </si>
  <si>
    <t>DR. PEDRO DE JESUS DIAZ</t>
  </si>
  <si>
    <t>B1500000009</t>
  </si>
  <si>
    <t>B1500000259</t>
  </si>
  <si>
    <t>SOLUCIONES EMPRESARIALES MONEGROCRISPIN</t>
  </si>
  <si>
    <t>B1500000237</t>
  </si>
  <si>
    <t>VEGAZO SRL</t>
  </si>
  <si>
    <t>B1500000231</t>
  </si>
  <si>
    <t>B1500005405</t>
  </si>
  <si>
    <t>CERTV</t>
  </si>
  <si>
    <t>B1500008119</t>
  </si>
  <si>
    <t>INDUBAN</t>
  </si>
  <si>
    <t>B1500000059</t>
  </si>
  <si>
    <t>ABREU FAST PRINT SRL</t>
  </si>
  <si>
    <t>B1500000433</t>
  </si>
  <si>
    <t>CORESA</t>
  </si>
  <si>
    <t>B1500000442</t>
  </si>
  <si>
    <t>B1500000450</t>
  </si>
  <si>
    <t>B1500000850</t>
  </si>
  <si>
    <t>PROLIMPIDES COMERCIAL</t>
  </si>
  <si>
    <t>B1500001971</t>
  </si>
  <si>
    <t>GTG INDUSTRIAL SRL.</t>
  </si>
  <si>
    <t>B1500028454</t>
  </si>
  <si>
    <t xml:space="preserve">AGUA CRYSTAL S.A. </t>
  </si>
  <si>
    <t>B1500029055</t>
  </si>
  <si>
    <t>B1500029309</t>
  </si>
  <si>
    <t>B1500028761</t>
  </si>
  <si>
    <t>B1500028683</t>
  </si>
  <si>
    <t>B1500029014</t>
  </si>
  <si>
    <t>B1500029016</t>
  </si>
  <si>
    <t>B1500029192</t>
  </si>
  <si>
    <t>A030030011500002283</t>
  </si>
  <si>
    <t>PBS</t>
  </si>
  <si>
    <t>A030030011500002294</t>
  </si>
  <si>
    <t>B1500001727</t>
  </si>
  <si>
    <t>PUBLICACIONES AHORA S. A. S.</t>
  </si>
  <si>
    <t>B1500003203</t>
  </si>
  <si>
    <t xml:space="preserve">EDITORA HOY S. A. S. </t>
  </si>
  <si>
    <t>B1500004244</t>
  </si>
  <si>
    <t>B1500008856</t>
  </si>
  <si>
    <t>WIND TELECOM</t>
  </si>
  <si>
    <t>B1500113592</t>
  </si>
  <si>
    <t>CODETEL</t>
  </si>
  <si>
    <t>B1500113593</t>
  </si>
  <si>
    <t>B1500000309</t>
  </si>
  <si>
    <t>B1500000698</t>
  </si>
  <si>
    <t>DISTRIBUIDORA LAGARES S. R. L.</t>
  </si>
  <si>
    <t>B1500000697</t>
  </si>
  <si>
    <t>B1500003544</t>
  </si>
  <si>
    <t xml:space="preserve">HYLSA </t>
  </si>
  <si>
    <t>B1500003541</t>
  </si>
  <si>
    <t>B1500000166</t>
  </si>
  <si>
    <t>JMC COMERCIAL EIRL</t>
  </si>
  <si>
    <t>B1500000233</t>
  </si>
  <si>
    <t>00101268720</t>
  </si>
  <si>
    <t>B1500000003</t>
  </si>
  <si>
    <t>LIZA CAMPUSANO MICHEL</t>
  </si>
  <si>
    <t>TOTALES</t>
  </si>
  <si>
    <t>MONTO IMPONIBLE</t>
  </si>
  <si>
    <t>OTROS IMPUESTOS (ISC-CDT)</t>
  </si>
  <si>
    <t>101005831</t>
  </si>
  <si>
    <t>LA INNOVACION</t>
  </si>
  <si>
    <t>B1500015644</t>
  </si>
  <si>
    <t>B1500015642</t>
  </si>
  <si>
    <t>B1500015641</t>
  </si>
  <si>
    <t>101759739</t>
  </si>
  <si>
    <t>B1500000905</t>
  </si>
  <si>
    <t>SOLUCIONES TECNOLOGICAS EMPRESARIALES</t>
  </si>
  <si>
    <t>122024581</t>
  </si>
  <si>
    <t>B1500000287</t>
  </si>
  <si>
    <t>MAXIMUM PEST CONTROL</t>
  </si>
  <si>
    <t>122001672</t>
  </si>
  <si>
    <t>B1500001600</t>
  </si>
  <si>
    <t>101501421</t>
  </si>
  <si>
    <t>B1500001767</t>
  </si>
  <si>
    <t>TECNAS EIRL</t>
  </si>
  <si>
    <t>101840927</t>
  </si>
  <si>
    <t>B1500000307</t>
  </si>
  <si>
    <t>MEYCY SKAGEN SRL.</t>
  </si>
  <si>
    <t>101512369</t>
  </si>
  <si>
    <t>B1500000846</t>
  </si>
  <si>
    <t>ACTUALIDADES HOME CENTER</t>
  </si>
  <si>
    <t>401500973</t>
  </si>
  <si>
    <t>B1500005549</t>
  </si>
  <si>
    <t>131511546</t>
  </si>
  <si>
    <t>B1500000322</t>
  </si>
  <si>
    <t>TRIBUNAL SUPERIOR ELECTORAL</t>
  </si>
  <si>
    <t>DIRECCION FINANCIERA</t>
  </si>
  <si>
    <t>CUENTAS POR PAGAR DICIEMBRE 2021</t>
  </si>
  <si>
    <t>RD$ PESOS</t>
  </si>
  <si>
    <t>MONTO TOTAL</t>
  </si>
  <si>
    <t xml:space="preserve">OBSERVACIONES </t>
  </si>
  <si>
    <t>FORMULARIO 606</t>
  </si>
  <si>
    <r>
      <rPr>
        <b/>
        <sz val="20"/>
        <color theme="1"/>
        <rFont val="Calibri"/>
        <family val="2"/>
        <scheme val="minor"/>
      </rPr>
      <t>PAGADO</t>
    </r>
    <r>
      <rPr>
        <b/>
        <sz val="16"/>
        <color theme="1"/>
        <rFont val="Calibri"/>
        <family val="2"/>
        <scheme val="minor"/>
      </rPr>
      <t xml:space="preserve"> </t>
    </r>
  </si>
  <si>
    <t>BALANCE</t>
  </si>
  <si>
    <t>PAGADO CHEQUE No.</t>
  </si>
  <si>
    <t xml:space="preserve">PAGADO </t>
  </si>
  <si>
    <t>IMP/RETENIDO</t>
  </si>
  <si>
    <t>ITBIS/RETENIDO</t>
  </si>
  <si>
    <t>TRANSITO</t>
  </si>
  <si>
    <t>POR PAGAR</t>
  </si>
  <si>
    <t>CESAR AUGUSTO  JOSE ABREU</t>
  </si>
  <si>
    <t>TRAJANO VIDAL POTENTINI</t>
  </si>
  <si>
    <t>B1500013468</t>
  </si>
  <si>
    <t>DELTA COMERCIAL</t>
  </si>
  <si>
    <t>B1500000701</t>
  </si>
  <si>
    <t>ADVANCED AUTO TECHNOLOGY SAS,</t>
  </si>
  <si>
    <t>TRANSPORTE LAGAREZ</t>
  </si>
  <si>
    <t>B1500003845</t>
  </si>
  <si>
    <t>CONSORCIO DE TARJETAS DOMINICANAS, SA</t>
  </si>
  <si>
    <t>B1500000015</t>
  </si>
  <si>
    <t>DOCTOR PEDRO DE JESUS DIAZ</t>
  </si>
  <si>
    <t>B1500001709</t>
  </si>
  <si>
    <t>ZUNIFLOR FLORISTERIA</t>
  </si>
  <si>
    <t>B1500001713</t>
  </si>
  <si>
    <t>B1500002165</t>
  </si>
  <si>
    <t>130297118</t>
  </si>
  <si>
    <t>1-01-759739</t>
  </si>
  <si>
    <t>130182132</t>
  </si>
  <si>
    <t>101654325</t>
  </si>
  <si>
    <t>101026391</t>
  </si>
  <si>
    <t>131118348</t>
  </si>
  <si>
    <t>131999281</t>
  </si>
  <si>
    <t>101011939</t>
  </si>
  <si>
    <t>B1500000216</t>
  </si>
  <si>
    <t>B1500000215</t>
  </si>
  <si>
    <t>132095863</t>
  </si>
  <si>
    <t>B1500000029</t>
  </si>
  <si>
    <t>GRUPO ROVEL, S.R.L</t>
  </si>
  <si>
    <t>B1500000030</t>
  </si>
  <si>
    <t>B1500000031</t>
  </si>
  <si>
    <t>B1500000032</t>
  </si>
  <si>
    <t>B1500000033</t>
  </si>
  <si>
    <t>B1500000034</t>
  </si>
  <si>
    <t>B1500000035</t>
  </si>
  <si>
    <t>101745517</t>
  </si>
  <si>
    <t>B1500001087</t>
  </si>
  <si>
    <t>COMETCIAL DE PEÑA</t>
  </si>
  <si>
    <t>B1500001067</t>
  </si>
  <si>
    <t>132145682</t>
  </si>
  <si>
    <t>ECONOMICA BY LUIS REYES SRL</t>
  </si>
  <si>
    <t>124027812</t>
  </si>
  <si>
    <t>B1500030545</t>
  </si>
  <si>
    <t>B1500030614</t>
  </si>
  <si>
    <t>B15000029450</t>
  </si>
  <si>
    <t>B1500029805</t>
  </si>
  <si>
    <t>B1500029638</t>
  </si>
  <si>
    <t>B1500029935</t>
  </si>
  <si>
    <t>B1500029943</t>
  </si>
  <si>
    <t>B1500030051</t>
  </si>
  <si>
    <t>B1500116073</t>
  </si>
  <si>
    <t>COMPAÑÍA DOMINICANA DE TELEFONO</t>
  </si>
  <si>
    <t>101001577</t>
  </si>
  <si>
    <t>B1500116074</t>
  </si>
  <si>
    <t>131279546</t>
  </si>
  <si>
    <t>B1500000462</t>
  </si>
  <si>
    <t>B1500000310</t>
  </si>
  <si>
    <t>INVERSIONES TEJEDA VALERA FD SRL</t>
  </si>
  <si>
    <t>130228698</t>
  </si>
  <si>
    <t>B1500002754</t>
  </si>
  <si>
    <t>COMPU-OGGICE DOMINICANA, S.R.L</t>
  </si>
  <si>
    <t>131561502</t>
  </si>
  <si>
    <t>B1500000784</t>
  </si>
  <si>
    <t>BROTHERS</t>
  </si>
  <si>
    <t>B1500013526</t>
  </si>
  <si>
    <t>TOTALES RD$</t>
  </si>
  <si>
    <t>TOTAL DE CUENTAS POR PAGAR PENDIENTES</t>
  </si>
  <si>
    <t>CHEQUE</t>
  </si>
  <si>
    <t>MONTO</t>
  </si>
  <si>
    <t>B1500002351</t>
  </si>
  <si>
    <t>B1500000730</t>
  </si>
  <si>
    <t>130140715</t>
  </si>
  <si>
    <t>PADRON OFFICE SUPPLY</t>
  </si>
  <si>
    <t>30/12/2021</t>
  </si>
  <si>
    <t>B1500000957</t>
  </si>
  <si>
    <t>B1500002806</t>
  </si>
  <si>
    <t>20/01/2022</t>
  </si>
  <si>
    <t>18/01/2022</t>
  </si>
  <si>
    <t>B1500002802</t>
  </si>
  <si>
    <t>B1500001346</t>
  </si>
  <si>
    <t>29/12/2021</t>
  </si>
  <si>
    <t>132187091</t>
  </si>
  <si>
    <t>B1500000049</t>
  </si>
  <si>
    <t>SUPLIDORA Y COMERCIALIZADORA AGROINDUSTRIAL YARY</t>
  </si>
  <si>
    <t>131186998</t>
  </si>
  <si>
    <t>GOAT DOMINICANA</t>
  </si>
  <si>
    <t>B1500029450</t>
  </si>
  <si>
    <t>CUENTAS POR PAGAR FEBRERO 2022</t>
  </si>
  <si>
    <t xml:space="preserve"> </t>
  </si>
  <si>
    <t>COMPU-OFFICE DOMINICANA, S.R.L</t>
  </si>
  <si>
    <t>101592941</t>
  </si>
  <si>
    <t>B1500000767</t>
  </si>
  <si>
    <t>VARGA'S Servicios de catering, SRL</t>
  </si>
  <si>
    <t>B1500002025</t>
  </si>
  <si>
    <t xml:space="preserve">FLORISTERIA ZUNIFLOR </t>
  </si>
  <si>
    <t>B1500000990</t>
  </si>
  <si>
    <t>CONCEPTO</t>
  </si>
  <si>
    <t>COMERCIAL DE PEÑA</t>
  </si>
  <si>
    <t>CUENTAS POR PAGAR FEBRERO 2021</t>
  </si>
  <si>
    <t>B1500013854</t>
  </si>
  <si>
    <t>B1500000153</t>
  </si>
  <si>
    <t>DOCUGREEN SRL</t>
  </si>
  <si>
    <t>B1500000224</t>
  </si>
  <si>
    <t>B1500000783</t>
  </si>
  <si>
    <t>DISTRIBUIDORA LAGAREZ S.R.L</t>
  </si>
  <si>
    <t>B1500000781</t>
  </si>
  <si>
    <t>B1500002378</t>
  </si>
  <si>
    <t>B1500000323</t>
  </si>
  <si>
    <t>NASERTEC SRL</t>
  </si>
  <si>
    <t>B1500018341</t>
  </si>
  <si>
    <t>B1500001363</t>
  </si>
  <si>
    <t>B1500001364</t>
  </si>
  <si>
    <t>B1500001367</t>
  </si>
  <si>
    <t>INVERSIONES PEÑAFA SRL</t>
  </si>
  <si>
    <t>B1500001484</t>
  </si>
  <si>
    <t>SUPLIDORA RENMA SRL</t>
  </si>
  <si>
    <t>B1500000251</t>
  </si>
  <si>
    <t>VEGAZO</t>
  </si>
  <si>
    <t>B1500000252</t>
  </si>
  <si>
    <t>B1500000254</t>
  </si>
  <si>
    <t>B1500000255</t>
  </si>
  <si>
    <t>B1500000268</t>
  </si>
  <si>
    <t>R.Q.D. HIGIENICOS SRL</t>
  </si>
  <si>
    <t>B1500008172</t>
  </si>
  <si>
    <t>B1500008327</t>
  </si>
  <si>
    <t>B1500000194</t>
  </si>
  <si>
    <t>CLIMCON</t>
  </si>
  <si>
    <t>B1500000151</t>
  </si>
  <si>
    <t>9696</t>
  </si>
  <si>
    <t>PREPARADO POR</t>
  </si>
  <si>
    <t>REVISADO POR</t>
  </si>
  <si>
    <t>B1500002842</t>
  </si>
  <si>
    <t>B1500002399</t>
  </si>
  <si>
    <t>B1500034024</t>
  </si>
  <si>
    <t>B1500033536</t>
  </si>
  <si>
    <t>B1500030302</t>
  </si>
  <si>
    <t>B1500033646</t>
  </si>
  <si>
    <t>B1500030447</t>
  </si>
  <si>
    <t>B1500030184</t>
  </si>
  <si>
    <t>B1500033841</t>
  </si>
  <si>
    <t>B1500000018</t>
  </si>
  <si>
    <t>B1500000363</t>
  </si>
  <si>
    <t>B1500002852</t>
  </si>
  <si>
    <t>B1500000044</t>
  </si>
  <si>
    <t>INKCORP DOMINICANA SRL</t>
  </si>
  <si>
    <t>MIXFACILITY ARL, SRL</t>
  </si>
  <si>
    <t>D. J. MAUAD CATERING SRL</t>
  </si>
  <si>
    <t>B1500000006</t>
  </si>
  <si>
    <t>ANGELICA VARGAS</t>
  </si>
  <si>
    <t>CUENTAS POR PAGAR AL 17 FEBRERO 2021</t>
  </si>
  <si>
    <t>9707</t>
  </si>
  <si>
    <t>DISTRIBUIDORA LAGARES S.R.L</t>
  </si>
  <si>
    <t>B1500000470</t>
  </si>
  <si>
    <t>B1500000481</t>
  </si>
  <si>
    <t>B1500000257</t>
  </si>
  <si>
    <t>GILGAMI GROUP SRL</t>
  </si>
  <si>
    <t>B1500000774</t>
  </si>
  <si>
    <t>B1500000342</t>
  </si>
  <si>
    <t>AMARAM ENTERPRISE SRL</t>
  </si>
  <si>
    <t>9715</t>
  </si>
  <si>
    <t>CUENTAS POR PAGAR AL 22 FEBRERO 2021</t>
  </si>
  <si>
    <t>B1500000095</t>
  </si>
  <si>
    <t>B1500003699</t>
  </si>
  <si>
    <t>EDITORA DEL CARIBE</t>
  </si>
  <si>
    <t>GREEN LOVE SRL</t>
  </si>
  <si>
    <t>B1500008980</t>
  </si>
  <si>
    <t>B1500009116</t>
  </si>
  <si>
    <t>B1500000165</t>
  </si>
  <si>
    <t>PEDRO MARIA ABREU ABREU</t>
  </si>
  <si>
    <t>B1500000163</t>
  </si>
  <si>
    <t>COMERCIAL DE PEÑA/INVERSIONES PEÑAFA SRL</t>
  </si>
  <si>
    <t>AUTO MECANICA  GOMEZ &amp; ASOCIADOS , SRL</t>
  </si>
  <si>
    <t>B1500001534</t>
  </si>
  <si>
    <t>B1500001535</t>
  </si>
  <si>
    <t>B1500000787</t>
  </si>
  <si>
    <t>EDESUR DOMINICANA, SA.A</t>
  </si>
  <si>
    <t>B1500268491</t>
  </si>
  <si>
    <t>INDUSTRIAS BANILEJAS</t>
  </si>
  <si>
    <t>ALIANZA DOM. CONTRA LA CORRUPCION/ ADOCCO</t>
  </si>
  <si>
    <t>EQUIPO DE TELECOMUNICACION</t>
  </si>
  <si>
    <t>ALIMENTOS Y BEBIDAS</t>
  </si>
  <si>
    <t>RELLENO DE BOTELLONES</t>
  </si>
  <si>
    <t>COMPRA DE  SUMINISTRO.</t>
  </si>
  <si>
    <t>SERVICIO DE MANTENIMIENTO DE ASCENSORES</t>
  </si>
  <si>
    <t>ALQUILER DE EQUIPOS DE SONIDO</t>
  </si>
  <si>
    <t>SERVICIO DE MANTENIMIENTO DE PLANTA ELECTRICA</t>
  </si>
  <si>
    <t>COMPRA DE ACTIVO FIJO</t>
  </si>
  <si>
    <t>SERVICIO DE MANTENIMIENTO AUTOMOTRIZ</t>
  </si>
  <si>
    <t>MANTENIMIENTO AIRE ACONDICIONADO.</t>
  </si>
  <si>
    <t>COMPRA DE ACTIVOS FIJOS</t>
  </si>
  <si>
    <t>MANTENIMIENTO VENTANAS</t>
  </si>
  <si>
    <t>SERVICIO MAESTRIA DE CEREMONIAS</t>
  </si>
  <si>
    <t>SERVICIO DE CAPACITACION PARA EL PERSONAL TSE</t>
  </si>
  <si>
    <t>SERVICIO DE ANUNCIO</t>
  </si>
  <si>
    <t>SERVICIO DE RECICLAJE</t>
  </si>
  <si>
    <t>SERVICIO DE INTERNET</t>
  </si>
  <si>
    <t>SERVICIO NOTARIO</t>
  </si>
  <si>
    <t>SERVICIO DE ENERGIA ELECTRICA</t>
  </si>
  <si>
    <t>FACTURAS PENDIENTES POR PAGAR A PROVEEDORES DE BIENES Y SERVICIOS</t>
  </si>
  <si>
    <t>VALORES EXPRESADOS EN RD$</t>
  </si>
  <si>
    <t xml:space="preserve"> FACTURA NCF</t>
  </si>
  <si>
    <t>SUPLIDOR</t>
  </si>
  <si>
    <t>MONTO FACTURADO</t>
  </si>
  <si>
    <t xml:space="preserve">OBSERVACION </t>
  </si>
  <si>
    <t>TOTAL RD$</t>
  </si>
  <si>
    <t>__________________________________________________________</t>
  </si>
  <si>
    <t xml:space="preserve">Claridany De Los Santos </t>
  </si>
  <si>
    <t>José Joaquin Joa</t>
  </si>
  <si>
    <t>Analista II</t>
  </si>
  <si>
    <t>Enc. Contabilidad</t>
  </si>
  <si>
    <t>Realizado por:</t>
  </si>
  <si>
    <t>Revisado por:</t>
  </si>
  <si>
    <t>PERIODO FEBRERO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</si>
</sst>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6"/>
      <color theme="1"/>
      <name val="Times New Roman"/>
      <family val="1"/>
    </font>
    <font>
      <sz val="26"/>
      <color theme="1"/>
      <name val="Calibri"/>
      <family val="2"/>
      <scheme val="minor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6" xfId="0" applyFont="1" applyFill="1" applyBorder="1"/>
    <xf numFmtId="43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NumberFormat="1" applyFont="1" applyBorder="1" applyAlignment="1">
      <alignment horizontal="center"/>
    </xf>
    <xf numFmtId="14" fontId="5" fillId="0" borderId="3" xfId="0" applyNumberFormat="1" applyFont="1" applyBorder="1"/>
    <xf numFmtId="0" fontId="5" fillId="0" borderId="3" xfId="0" applyFont="1" applyBorder="1"/>
    <xf numFmtId="43" fontId="5" fillId="0" borderId="3" xfId="1" applyFont="1" applyBorder="1"/>
    <xf numFmtId="14" fontId="5" fillId="0" borderId="2" xfId="0" applyNumberFormat="1" applyFont="1" applyBorder="1"/>
    <xf numFmtId="0" fontId="5" fillId="0" borderId="2" xfId="0" applyFont="1" applyBorder="1"/>
    <xf numFmtId="49" fontId="5" fillId="0" borderId="2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center"/>
    </xf>
    <xf numFmtId="0" fontId="5" fillId="0" borderId="5" xfId="0" applyFont="1" applyBorder="1"/>
    <xf numFmtId="43" fontId="5" fillId="0" borderId="4" xfId="1" applyFont="1" applyBorder="1"/>
    <xf numFmtId="43" fontId="5" fillId="0" borderId="2" xfId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/>
    <xf numFmtId="0" fontId="6" fillId="0" borderId="3" xfId="0" applyFont="1" applyBorder="1"/>
    <xf numFmtId="1" fontId="5" fillId="0" borderId="3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2" borderId="2" xfId="0" applyFont="1" applyFill="1" applyBorder="1"/>
    <xf numFmtId="43" fontId="5" fillId="2" borderId="3" xfId="1" applyFont="1" applyFill="1" applyBorder="1"/>
    <xf numFmtId="43" fontId="5" fillId="2" borderId="2" xfId="1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3" xfId="0" applyFont="1" applyFill="1" applyBorder="1"/>
    <xf numFmtId="1" fontId="5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3" fontId="10" fillId="0" borderId="3" xfId="1" applyFont="1" applyBorder="1"/>
    <xf numFmtId="1" fontId="5" fillId="0" borderId="0" xfId="1" applyNumberFormat="1" applyFont="1" applyBorder="1" applyAlignment="1">
      <alignment horizontal="center"/>
    </xf>
    <xf numFmtId="43" fontId="5" fillId="0" borderId="0" xfId="1" applyFont="1" applyBorder="1"/>
    <xf numFmtId="0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43" fontId="5" fillId="0" borderId="0" xfId="1" applyFont="1" applyFill="1" applyBorder="1"/>
    <xf numFmtId="1" fontId="5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43" fontId="10" fillId="0" borderId="0" xfId="1" applyFont="1" applyFill="1" applyBorder="1"/>
    <xf numFmtId="43" fontId="5" fillId="2" borderId="7" xfId="1" applyFont="1" applyFill="1" applyBorder="1"/>
    <xf numFmtId="43" fontId="10" fillId="0" borderId="2" xfId="1" applyFont="1" applyBorder="1"/>
    <xf numFmtId="43" fontId="10" fillId="0" borderId="4" xfId="1" applyFont="1" applyBorder="1"/>
    <xf numFmtId="14" fontId="5" fillId="0" borderId="0" xfId="0" applyNumberFormat="1" applyFont="1" applyBorder="1"/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5" fillId="0" borderId="2" xfId="0" applyFont="1" applyFill="1" applyBorder="1"/>
    <xf numFmtId="49" fontId="5" fillId="0" borderId="2" xfId="0" applyNumberFormat="1" applyFont="1" applyFill="1" applyBorder="1" applyAlignment="1">
      <alignment horizontal="right"/>
    </xf>
    <xf numFmtId="43" fontId="5" fillId="0" borderId="2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1" fontId="4" fillId="3" borderId="8" xfId="0" applyNumberFormat="1" applyFont="1" applyFill="1" applyBorder="1" applyAlignment="1">
      <alignment horizontal="center"/>
    </xf>
    <xf numFmtId="1" fontId="5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4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/>
    <xf numFmtId="0" fontId="3" fillId="0" borderId="6" xfId="0" applyFont="1" applyFill="1" applyBorder="1" applyAlignment="1">
      <alignment horizontal="right"/>
    </xf>
    <xf numFmtId="43" fontId="3" fillId="4" borderId="9" xfId="0" applyNumberFormat="1" applyFont="1" applyFill="1" applyBorder="1"/>
    <xf numFmtId="1" fontId="5" fillId="4" borderId="3" xfId="1" applyNumberFormat="1" applyFont="1" applyFill="1" applyBorder="1" applyAlignment="1">
      <alignment horizontal="center"/>
    </xf>
    <xf numFmtId="43" fontId="3" fillId="0" borderId="9" xfId="0" applyNumberFormat="1" applyFont="1" applyBorder="1"/>
    <xf numFmtId="49" fontId="5" fillId="0" borderId="2" xfId="1" applyNumberFormat="1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0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5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43" fontId="3" fillId="4" borderId="6" xfId="0" applyNumberFormat="1" applyFont="1" applyFill="1" applyBorder="1"/>
    <xf numFmtId="0" fontId="0" fillId="4" borderId="0" xfId="0" applyFill="1"/>
    <xf numFmtId="0" fontId="4" fillId="6" borderId="2" xfId="0" applyNumberFormat="1" applyFont="1" applyFill="1" applyBorder="1" applyAlignment="1">
      <alignment horizontal="center"/>
    </xf>
    <xf numFmtId="14" fontId="5" fillId="6" borderId="2" xfId="0" applyNumberFormat="1" applyFont="1" applyFill="1" applyBorder="1"/>
    <xf numFmtId="49" fontId="5" fillId="6" borderId="2" xfId="0" applyNumberFormat="1" applyFont="1" applyFill="1" applyBorder="1" applyAlignment="1">
      <alignment horizontal="right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43" fontId="5" fillId="6" borderId="2" xfId="1" applyFont="1" applyFill="1" applyBorder="1"/>
    <xf numFmtId="0" fontId="4" fillId="6" borderId="2" xfId="0" applyFont="1" applyFill="1" applyBorder="1" applyAlignment="1">
      <alignment horizontal="center"/>
    </xf>
    <xf numFmtId="49" fontId="5" fillId="6" borderId="2" xfId="1" applyNumberFormat="1" applyFont="1" applyFill="1" applyBorder="1" applyAlignment="1">
      <alignment horizontal="center"/>
    </xf>
    <xf numFmtId="0" fontId="4" fillId="7" borderId="2" xfId="0" applyNumberFormat="1" applyFont="1" applyFill="1" applyBorder="1" applyAlignment="1">
      <alignment horizontal="center"/>
    </xf>
    <xf numFmtId="14" fontId="5" fillId="7" borderId="2" xfId="0" applyNumberFormat="1" applyFont="1" applyFill="1" applyBorder="1"/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43" fontId="5" fillId="7" borderId="2" xfId="1" applyFont="1" applyFill="1" applyBorder="1"/>
    <xf numFmtId="49" fontId="5" fillId="7" borderId="2" xfId="1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right"/>
    </xf>
    <xf numFmtId="0" fontId="0" fillId="7" borderId="2" xfId="0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4" fontId="5" fillId="7" borderId="2" xfId="0" applyNumberFormat="1" applyFont="1" applyFill="1" applyBorder="1"/>
    <xf numFmtId="0" fontId="5" fillId="8" borderId="2" xfId="0" applyFont="1" applyFill="1" applyBorder="1" applyAlignment="1">
      <alignment horizontal="center" vertical="center"/>
    </xf>
    <xf numFmtId="14" fontId="5" fillId="8" borderId="2" xfId="0" applyNumberFormat="1" applyFont="1" applyFill="1" applyBorder="1"/>
    <xf numFmtId="0" fontId="5" fillId="8" borderId="2" xfId="0" applyFont="1" applyFill="1" applyBorder="1"/>
    <xf numFmtId="43" fontId="5" fillId="8" borderId="2" xfId="1" applyFont="1" applyFill="1" applyBorder="1"/>
    <xf numFmtId="43" fontId="5" fillId="8" borderId="2" xfId="0" applyNumberFormat="1" applyFont="1" applyFill="1" applyBorder="1"/>
    <xf numFmtId="0" fontId="4" fillId="8" borderId="2" xfId="0" applyFont="1" applyFill="1" applyBorder="1" applyAlignment="1">
      <alignment horizontal="center"/>
    </xf>
    <xf numFmtId="0" fontId="5" fillId="7" borderId="0" xfId="0" applyFont="1" applyFill="1" applyBorder="1"/>
    <xf numFmtId="0" fontId="0" fillId="7" borderId="0" xfId="0" applyFill="1"/>
    <xf numFmtId="43" fontId="3" fillId="7" borderId="0" xfId="0" applyNumberFormat="1" applyFont="1" applyFill="1" applyBorder="1"/>
    <xf numFmtId="0" fontId="4" fillId="4" borderId="2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49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43" fontId="5" fillId="4" borderId="2" xfId="1" applyFont="1" applyFill="1" applyBorder="1"/>
    <xf numFmtId="49" fontId="5" fillId="4" borderId="2" xfId="1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3" fontId="5" fillId="7" borderId="2" xfId="0" applyNumberFormat="1" applyFont="1" applyFill="1" applyBorder="1"/>
    <xf numFmtId="0" fontId="3" fillId="0" borderId="11" xfId="0" applyFont="1" applyBorder="1" applyAlignment="1"/>
    <xf numFmtId="43" fontId="5" fillId="7" borderId="5" xfId="0" applyNumberFormat="1" applyFont="1" applyFill="1" applyBorder="1"/>
    <xf numFmtId="43" fontId="3" fillId="4" borderId="1" xfId="0" applyNumberFormat="1" applyFont="1" applyFill="1" applyBorder="1"/>
    <xf numFmtId="43" fontId="5" fillId="7" borderId="5" xfId="1" applyFont="1" applyFill="1" applyBorder="1"/>
    <xf numFmtId="0" fontId="5" fillId="7" borderId="5" xfId="0" applyFont="1" applyFill="1" applyBorder="1"/>
    <xf numFmtId="0" fontId="3" fillId="4" borderId="1" xfId="0" applyFont="1" applyFill="1" applyBorder="1" applyAlignment="1">
      <alignment horizontal="right"/>
    </xf>
    <xf numFmtId="43" fontId="5" fillId="7" borderId="5" xfId="1" applyFont="1" applyFill="1" applyBorder="1" applyAlignment="1">
      <alignment horizontal="left"/>
    </xf>
    <xf numFmtId="0" fontId="5" fillId="7" borderId="7" xfId="0" applyFont="1" applyFill="1" applyBorder="1"/>
    <xf numFmtId="43" fontId="5" fillId="7" borderId="12" xfId="1" applyFont="1" applyFill="1" applyBorder="1"/>
    <xf numFmtId="43" fontId="5" fillId="7" borderId="0" xfId="0" applyNumberFormat="1" applyFont="1" applyFill="1" applyBorder="1"/>
    <xf numFmtId="0" fontId="4" fillId="7" borderId="0" xfId="0" applyNumberFormat="1" applyFont="1" applyFill="1" applyBorder="1" applyAlignment="1">
      <alignment horizontal="center"/>
    </xf>
    <xf numFmtId="43" fontId="5" fillId="7" borderId="0" xfId="1" applyFont="1" applyFill="1" applyBorder="1"/>
    <xf numFmtId="43" fontId="5" fillId="7" borderId="12" xfId="0" applyNumberFormat="1" applyFont="1" applyFill="1" applyBorder="1"/>
    <xf numFmtId="43" fontId="5" fillId="7" borderId="0" xfId="1" applyFont="1" applyFill="1" applyBorder="1" applyAlignment="1">
      <alignment horizontal="left"/>
    </xf>
    <xf numFmtId="43" fontId="5" fillId="7" borderId="7" xfId="0" applyNumberFormat="1" applyFont="1" applyFill="1" applyBorder="1"/>
    <xf numFmtId="43" fontId="0" fillId="0" borderId="0" xfId="0" applyNumberFormat="1"/>
    <xf numFmtId="14" fontId="5" fillId="10" borderId="2" xfId="0" applyNumberFormat="1" applyFont="1" applyFill="1" applyBorder="1"/>
    <xf numFmtId="0" fontId="5" fillId="10" borderId="2" xfId="0" applyFont="1" applyFill="1" applyBorder="1"/>
    <xf numFmtId="43" fontId="5" fillId="10" borderId="2" xfId="1" applyFont="1" applyFill="1" applyBorder="1"/>
    <xf numFmtId="43" fontId="5" fillId="10" borderId="2" xfId="0" applyNumberFormat="1" applyFont="1" applyFill="1" applyBorder="1"/>
    <xf numFmtId="0" fontId="4" fillId="10" borderId="2" xfId="0" applyFont="1" applyFill="1" applyBorder="1" applyAlignment="1">
      <alignment horizontal="center"/>
    </xf>
    <xf numFmtId="0" fontId="0" fillId="10" borderId="0" xfId="0" applyFill="1"/>
    <xf numFmtId="4" fontId="4" fillId="3" borderId="8" xfId="0" applyNumberFormat="1" applyFont="1" applyFill="1" applyBorder="1" applyAlignment="1">
      <alignment horizontal="center"/>
    </xf>
    <xf numFmtId="4" fontId="5" fillId="7" borderId="2" xfId="1" applyNumberFormat="1" applyFont="1" applyFill="1" applyBorder="1"/>
    <xf numFmtId="4" fontId="4" fillId="7" borderId="2" xfId="0" applyNumberFormat="1" applyFont="1" applyFill="1" applyBorder="1" applyAlignment="1">
      <alignment horizontal="center"/>
    </xf>
    <xf numFmtId="4" fontId="5" fillId="8" borderId="2" xfId="0" applyNumberFormat="1" applyFont="1" applyFill="1" applyBorder="1"/>
    <xf numFmtId="4" fontId="5" fillId="10" borderId="2" xfId="0" applyNumberFormat="1" applyFont="1" applyFill="1" applyBorder="1"/>
    <xf numFmtId="4" fontId="0" fillId="0" borderId="0" xfId="0" applyNumberFormat="1"/>
    <xf numFmtId="4" fontId="5" fillId="0" borderId="2" xfId="1" applyNumberFormat="1" applyFont="1" applyFill="1" applyBorder="1"/>
    <xf numFmtId="0" fontId="4" fillId="9" borderId="2" xfId="0" applyNumberFormat="1" applyFont="1" applyFill="1" applyBorder="1" applyAlignment="1">
      <alignment horizontal="center"/>
    </xf>
    <xf numFmtId="14" fontId="5" fillId="9" borderId="2" xfId="0" applyNumberFormat="1" applyFont="1" applyFill="1" applyBorder="1"/>
    <xf numFmtId="0" fontId="5" fillId="9" borderId="2" xfId="0" applyFont="1" applyFill="1" applyBorder="1"/>
    <xf numFmtId="0" fontId="5" fillId="9" borderId="2" xfId="0" applyFont="1" applyFill="1" applyBorder="1" applyAlignment="1">
      <alignment horizontal="center"/>
    </xf>
    <xf numFmtId="43" fontId="5" fillId="9" borderId="2" xfId="1" applyFont="1" applyFill="1" applyBorder="1"/>
    <xf numFmtId="49" fontId="5" fillId="9" borderId="2" xfId="1" applyNumberFormat="1" applyFont="1" applyFill="1" applyBorder="1" applyAlignment="1">
      <alignment horizontal="center"/>
    </xf>
    <xf numFmtId="4" fontId="5" fillId="9" borderId="2" xfId="1" applyNumberFormat="1" applyFont="1" applyFill="1" applyBorder="1"/>
    <xf numFmtId="0" fontId="4" fillId="9" borderId="2" xfId="0" applyFont="1" applyFill="1" applyBorder="1" applyAlignment="1">
      <alignment horizontal="center"/>
    </xf>
    <xf numFmtId="0" fontId="0" fillId="9" borderId="0" xfId="0" applyFill="1"/>
    <xf numFmtId="0" fontId="0" fillId="6" borderId="0" xfId="0" applyFill="1"/>
    <xf numFmtId="43" fontId="0" fillId="0" borderId="0" xfId="1" applyFont="1"/>
    <xf numFmtId="43" fontId="0" fillId="0" borderId="0" xfId="0" applyNumberFormat="1" applyFill="1"/>
    <xf numFmtId="49" fontId="5" fillId="7" borderId="2" xfId="1" applyNumberFormat="1" applyFont="1" applyFill="1" applyBorder="1" applyAlignment="1">
      <alignment horizontal="right"/>
    </xf>
    <xf numFmtId="49" fontId="5" fillId="0" borderId="2" xfId="1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5" fillId="8" borderId="2" xfId="0" applyFont="1" applyFill="1" applyBorder="1" applyAlignment="1">
      <alignment horizontal="right"/>
    </xf>
    <xf numFmtId="0" fontId="5" fillId="10" borderId="2" xfId="0" applyFont="1" applyFill="1" applyBorder="1" applyAlignment="1">
      <alignment horizontal="right"/>
    </xf>
    <xf numFmtId="0" fontId="5" fillId="0" borderId="0" xfId="0" applyFont="1" applyAlignment="1"/>
    <xf numFmtId="0" fontId="11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12" fillId="0" borderId="0" xfId="0" applyFont="1" applyAlignment="1">
      <alignment horizontal="center"/>
    </xf>
    <xf numFmtId="0" fontId="14" fillId="7" borderId="2" xfId="0" applyFont="1" applyFill="1" applyBorder="1"/>
    <xf numFmtId="43" fontId="15" fillId="0" borderId="2" xfId="1" applyFont="1" applyFill="1" applyBorder="1"/>
    <xf numFmtId="4" fontId="15" fillId="0" borderId="2" xfId="0" applyNumberFormat="1" applyFont="1" applyFill="1" applyBorder="1"/>
    <xf numFmtId="0" fontId="14" fillId="7" borderId="5" xfId="0" applyFont="1" applyFill="1" applyBorder="1"/>
    <xf numFmtId="0" fontId="14" fillId="7" borderId="2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/>
    </xf>
    <xf numFmtId="4" fontId="15" fillId="0" borderId="5" xfId="0" applyNumberFormat="1" applyFont="1" applyFill="1" applyBorder="1"/>
    <xf numFmtId="0" fontId="4" fillId="0" borderId="14" xfId="0" applyFont="1" applyFill="1" applyBorder="1" applyAlignment="1">
      <alignment horizontal="right"/>
    </xf>
    <xf numFmtId="43" fontId="4" fillId="0" borderId="15" xfId="0" applyNumberFormat="1" applyFont="1" applyBorder="1"/>
    <xf numFmtId="14" fontId="14" fillId="7" borderId="2" xfId="0" applyNumberFormat="1" applyFont="1" applyFill="1" applyBorder="1" applyAlignment="1">
      <alignment horizontal="left"/>
    </xf>
    <xf numFmtId="14" fontId="14" fillId="7" borderId="5" xfId="0" applyNumberFormat="1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027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52482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577372</xdr:colOff>
      <xdr:row>0</xdr:row>
      <xdr:rowOff>105819</xdr:rowOff>
    </xdr:from>
    <xdr:to>
      <xdr:col>6</xdr:col>
      <xdr:colOff>1644172</xdr:colOff>
      <xdr:row>6</xdr:row>
      <xdr:rowOff>24400</xdr:rowOff>
    </xdr:to>
    <xdr:pic>
      <xdr:nvPicPr>
        <xdr:cNvPr id="7" name="Imagen 6" descr="Tribunal Superior Electoral (@tse_rd) / Twitt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0317" y="105819"/>
          <a:ext cx="1066800" cy="109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114300</xdr:rowOff>
    </xdr:to>
    <xdr:sp macro="" textlink="">
      <xdr:nvSpPr>
        <xdr:cNvPr id="2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0770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577372</xdr:colOff>
      <xdr:row>0</xdr:row>
      <xdr:rowOff>105819</xdr:rowOff>
    </xdr:from>
    <xdr:to>
      <xdr:col>6</xdr:col>
      <xdr:colOff>1644172</xdr:colOff>
      <xdr:row>6</xdr:row>
      <xdr:rowOff>24400</xdr:rowOff>
    </xdr:to>
    <xdr:pic>
      <xdr:nvPicPr>
        <xdr:cNvPr id="3" name="Imagen 2" descr="Tribunal Superior Electoral (@tse_rd) / Twitte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1147" y="105819"/>
          <a:ext cx="1066800" cy="1061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2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0770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1693044</xdr:colOff>
      <xdr:row>0</xdr:row>
      <xdr:rowOff>171345</xdr:rowOff>
    </xdr:from>
    <xdr:to>
      <xdr:col>7</xdr:col>
      <xdr:colOff>921832</xdr:colOff>
      <xdr:row>5</xdr:row>
      <xdr:rowOff>285645</xdr:rowOff>
    </xdr:to>
    <xdr:pic>
      <xdr:nvPicPr>
        <xdr:cNvPr id="3" name="Imagen 2" descr="Tribunal Superior Electoral (@tse_rd) / Twitte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865" y="171345"/>
          <a:ext cx="106575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6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3530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1231035</xdr:colOff>
      <xdr:row>0</xdr:row>
      <xdr:rowOff>64943</xdr:rowOff>
    </xdr:from>
    <xdr:to>
      <xdr:col>7</xdr:col>
      <xdr:colOff>506953</xdr:colOff>
      <xdr:row>5</xdr:row>
      <xdr:rowOff>176357</xdr:rowOff>
    </xdr:to>
    <xdr:pic>
      <xdr:nvPicPr>
        <xdr:cNvPr id="7" name="Imagen 6" descr="Tribunal Superior Electoral (@tse_rd) / Twitter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0580" y="64943"/>
          <a:ext cx="1065464" cy="1049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2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267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4163374</xdr:colOff>
      <xdr:row>0</xdr:row>
      <xdr:rowOff>53037</xdr:rowOff>
    </xdr:from>
    <xdr:ext cx="1072060" cy="1063914"/>
    <xdr:pic>
      <xdr:nvPicPr>
        <xdr:cNvPr id="3" name="Imagen 2" descr="Tribunal Superior Electoral (@tse_rd) / Twitt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7843" y="53037"/>
          <a:ext cx="1072060" cy="1063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2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2673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4163374</xdr:colOff>
      <xdr:row>0</xdr:row>
      <xdr:rowOff>53037</xdr:rowOff>
    </xdr:from>
    <xdr:ext cx="1072060" cy="1063914"/>
    <xdr:pic>
      <xdr:nvPicPr>
        <xdr:cNvPr id="3" name="Imagen 2" descr="Tribunal Superior Electoral (@tse_rd) / Twitter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699" y="53037"/>
          <a:ext cx="1072060" cy="1063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4476751</xdr:colOff>
      <xdr:row>0</xdr:row>
      <xdr:rowOff>0</xdr:rowOff>
    </xdr:from>
    <xdr:to>
      <xdr:col>2</xdr:col>
      <xdr:colOff>5581651</xdr:colOff>
      <xdr:row>4</xdr:row>
      <xdr:rowOff>132443</xdr:rowOff>
    </xdr:to>
    <xdr:pic>
      <xdr:nvPicPr>
        <xdr:cNvPr id="3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6" y="0"/>
          <a:ext cx="1104900" cy="89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4:O117"/>
  <sheetViews>
    <sheetView zoomScale="73" zoomScaleNormal="73" workbookViewId="0">
      <pane ySplit="11" topLeftCell="A73" activePane="bottomLeft" state="frozen"/>
      <selection activeCell="D1" sqref="D1"/>
      <selection pane="bottomLeft" activeCell="M129" sqref="M129"/>
    </sheetView>
  </sheetViews>
  <sheetFormatPr baseColWidth="10" defaultColWidth="10.7109375" defaultRowHeight="15" x14ac:dyDescent="0.25"/>
  <cols>
    <col min="1" max="1" width="11.5703125" bestFit="1" customWidth="1"/>
    <col min="2" max="2" width="17.42578125" customWidth="1"/>
    <col min="3" max="3" width="19" customWidth="1"/>
    <col min="4" max="4" width="31.85546875" bestFit="1" customWidth="1"/>
    <col min="5" max="5" width="26.28515625" customWidth="1"/>
    <col min="6" max="6" width="61" customWidth="1"/>
    <col min="7" max="7" width="27.5703125" customWidth="1"/>
    <col min="8" max="8" width="20.140625" customWidth="1"/>
    <col min="9" max="9" width="27" customWidth="1"/>
    <col min="10" max="10" width="24.7109375" customWidth="1"/>
    <col min="11" max="11" width="30.42578125" bestFit="1" customWidth="1"/>
    <col min="12" max="13" width="30.42578125" customWidth="1"/>
    <col min="14" max="14" width="24.7109375" customWidth="1"/>
    <col min="15" max="15" width="53.7109375" customWidth="1"/>
  </cols>
  <sheetData>
    <row r="4" spans="1:15" x14ac:dyDescent="0.25">
      <c r="F4" s="20"/>
    </row>
    <row r="6" spans="1:15" x14ac:dyDescent="0.25">
      <c r="F6" s="20"/>
    </row>
    <row r="7" spans="1:15" ht="28.5" x14ac:dyDescent="0.45">
      <c r="G7" s="18" t="s">
        <v>123</v>
      </c>
    </row>
    <row r="8" spans="1:15" ht="26.25" x14ac:dyDescent="0.4">
      <c r="G8" s="19" t="s">
        <v>124</v>
      </c>
    </row>
    <row r="9" spans="1:15" ht="23.25" x14ac:dyDescent="0.35">
      <c r="G9" s="21" t="s">
        <v>125</v>
      </c>
      <c r="H9" s="1"/>
      <c r="I9" s="1"/>
    </row>
    <row r="10" spans="1:15" ht="24" thickBot="1" x14ac:dyDescent="0.4">
      <c r="G10" s="21" t="s">
        <v>126</v>
      </c>
      <c r="H10" s="1"/>
      <c r="I10" s="1"/>
    </row>
    <row r="11" spans="1:15" ht="25.5" customHeight="1" thickBot="1" x14ac:dyDescent="0.4">
      <c r="A11" s="5" t="s">
        <v>7</v>
      </c>
      <c r="B11" s="6" t="s">
        <v>0</v>
      </c>
      <c r="C11" s="6" t="s">
        <v>1</v>
      </c>
      <c r="D11" s="6" t="s">
        <v>2</v>
      </c>
      <c r="E11" s="6" t="s">
        <v>129</v>
      </c>
      <c r="F11" s="6" t="s">
        <v>3</v>
      </c>
      <c r="G11" s="6" t="s">
        <v>95</v>
      </c>
      <c r="H11" s="6" t="s">
        <v>4</v>
      </c>
      <c r="I11" s="6" t="s">
        <v>96</v>
      </c>
      <c r="J11" s="6" t="s">
        <v>127</v>
      </c>
      <c r="K11" s="29" t="s">
        <v>132</v>
      </c>
      <c r="L11" s="6" t="s">
        <v>134</v>
      </c>
      <c r="M11" s="6" t="s">
        <v>135</v>
      </c>
      <c r="N11" s="6" t="s">
        <v>131</v>
      </c>
      <c r="O11" s="6" t="s">
        <v>128</v>
      </c>
    </row>
    <row r="12" spans="1:15" ht="21" x14ac:dyDescent="0.35">
      <c r="A12" s="7">
        <v>1</v>
      </c>
      <c r="B12" s="8">
        <v>44515</v>
      </c>
      <c r="C12" s="9">
        <v>131999281</v>
      </c>
      <c r="D12" s="31" t="s">
        <v>5</v>
      </c>
      <c r="E12" s="31">
        <v>39</v>
      </c>
      <c r="F12" s="31" t="s">
        <v>6</v>
      </c>
      <c r="G12" s="27">
        <v>288922</v>
      </c>
      <c r="H12" s="27"/>
      <c r="I12" s="27"/>
      <c r="J12" s="27">
        <v>288922</v>
      </c>
      <c r="K12" s="24">
        <v>9621</v>
      </c>
      <c r="L12" s="10">
        <f>+G12*5%</f>
        <v>14446.1</v>
      </c>
      <c r="M12" s="10"/>
      <c r="N12" s="10">
        <f>+J12-L12-M12</f>
        <v>274475.90000000002</v>
      </c>
      <c r="O12" s="30" t="s">
        <v>133</v>
      </c>
    </row>
    <row r="13" spans="1:15" ht="21" x14ac:dyDescent="0.35">
      <c r="A13" s="7">
        <v>2</v>
      </c>
      <c r="B13" s="11">
        <v>44512</v>
      </c>
      <c r="C13" s="12">
        <v>131929885</v>
      </c>
      <c r="D13" s="26" t="s">
        <v>8</v>
      </c>
      <c r="E13" s="26">
        <v>40</v>
      </c>
      <c r="F13" s="26" t="s">
        <v>9</v>
      </c>
      <c r="G13" s="27">
        <v>48100</v>
      </c>
      <c r="H13" s="27">
        <f>+G13*18%</f>
        <v>8658</v>
      </c>
      <c r="I13" s="27"/>
      <c r="J13" s="27">
        <f>+H13+G13</f>
        <v>56758</v>
      </c>
      <c r="K13" s="24">
        <v>9651</v>
      </c>
      <c r="L13" s="10">
        <f>+G13*5%</f>
        <v>2405</v>
      </c>
      <c r="M13" s="10"/>
      <c r="N13" s="10">
        <f t="shared" ref="N13:N76" si="0">+J13-L13-M13</f>
        <v>54353</v>
      </c>
      <c r="O13" s="30" t="s">
        <v>136</v>
      </c>
    </row>
    <row r="14" spans="1:15" ht="21" x14ac:dyDescent="0.35">
      <c r="A14" s="7">
        <v>3</v>
      </c>
      <c r="B14" s="11">
        <v>44515</v>
      </c>
      <c r="C14" s="9">
        <v>131999281</v>
      </c>
      <c r="D14" s="26" t="s">
        <v>10</v>
      </c>
      <c r="E14" s="26">
        <v>41</v>
      </c>
      <c r="F14" s="26" t="str">
        <f>+F12</f>
        <v>TRANSPORTE LAGARES</v>
      </c>
      <c r="G14" s="27">
        <v>10000</v>
      </c>
      <c r="H14" s="27"/>
      <c r="I14" s="27"/>
      <c r="J14" s="27">
        <f>+G14</f>
        <v>10000</v>
      </c>
      <c r="K14" s="24">
        <v>9621</v>
      </c>
      <c r="L14" s="10">
        <f>+G14*5%</f>
        <v>500</v>
      </c>
      <c r="M14" s="10"/>
      <c r="N14" s="10">
        <f t="shared" si="0"/>
        <v>9500</v>
      </c>
      <c r="O14" s="30" t="s">
        <v>133</v>
      </c>
    </row>
    <row r="15" spans="1:15" ht="21" hidden="1" x14ac:dyDescent="0.35">
      <c r="A15" s="7">
        <v>4</v>
      </c>
      <c r="B15" s="11">
        <v>44516</v>
      </c>
      <c r="C15" s="12">
        <v>131118348</v>
      </c>
      <c r="D15" s="12" t="s">
        <v>11</v>
      </c>
      <c r="E15" s="12">
        <v>42</v>
      </c>
      <c r="F15" s="12" t="s">
        <v>12</v>
      </c>
      <c r="G15" s="10">
        <v>19898.310000000001</v>
      </c>
      <c r="H15" s="10">
        <f t="shared" ref="H15:H22" si="1">+G15*18%</f>
        <v>3581.6958</v>
      </c>
      <c r="I15" s="10"/>
      <c r="J15" s="35">
        <f>+H15+G15</f>
        <v>23480.005800000003</v>
      </c>
      <c r="K15" s="24"/>
      <c r="L15" s="10"/>
      <c r="M15" s="10"/>
      <c r="N15" s="10">
        <f t="shared" si="0"/>
        <v>23480.005800000003</v>
      </c>
      <c r="O15" s="34" t="s">
        <v>137</v>
      </c>
    </row>
    <row r="16" spans="1:15" ht="21" x14ac:dyDescent="0.35">
      <c r="A16" s="7">
        <v>5</v>
      </c>
      <c r="B16" s="11">
        <v>44517</v>
      </c>
      <c r="C16" s="12">
        <v>131845894</v>
      </c>
      <c r="D16" s="26" t="s">
        <v>13</v>
      </c>
      <c r="E16" s="26">
        <v>43</v>
      </c>
      <c r="F16" s="26" t="s">
        <v>14</v>
      </c>
      <c r="G16" s="27">
        <v>24500</v>
      </c>
      <c r="H16" s="27">
        <f t="shared" si="1"/>
        <v>4410</v>
      </c>
      <c r="I16" s="27"/>
      <c r="J16" s="27">
        <f>+H16+G16</f>
        <v>28910</v>
      </c>
      <c r="K16" s="24">
        <v>9619</v>
      </c>
      <c r="L16" s="10">
        <f t="shared" ref="L16" si="2">+G16*5%</f>
        <v>1225</v>
      </c>
      <c r="M16" s="10"/>
      <c r="N16" s="10">
        <f t="shared" si="0"/>
        <v>27685</v>
      </c>
      <c r="O16" s="30" t="s">
        <v>133</v>
      </c>
    </row>
    <row r="17" spans="1:15" ht="26.25" x14ac:dyDescent="0.4">
      <c r="A17" s="7">
        <v>6</v>
      </c>
      <c r="B17" s="11">
        <v>44522</v>
      </c>
      <c r="C17" s="12">
        <v>131511546</v>
      </c>
      <c r="D17" s="26" t="s">
        <v>15</v>
      </c>
      <c r="E17" s="26">
        <v>44</v>
      </c>
      <c r="F17" s="26" t="s">
        <v>16</v>
      </c>
      <c r="G17" s="27">
        <v>322653.59999999998</v>
      </c>
      <c r="H17" s="27">
        <f t="shared" si="1"/>
        <v>58077.647999999994</v>
      </c>
      <c r="I17" s="27"/>
      <c r="J17" s="27">
        <f>+H17+G17</f>
        <v>380731.24799999996</v>
      </c>
      <c r="K17" s="24">
        <v>9643</v>
      </c>
      <c r="L17" s="10">
        <f>+G17*5%</f>
        <v>16132.68</v>
      </c>
      <c r="M17" s="10"/>
      <c r="N17" s="10">
        <f t="shared" si="0"/>
        <v>364598.56799999997</v>
      </c>
      <c r="O17" s="30" t="s">
        <v>130</v>
      </c>
    </row>
    <row r="18" spans="1:15" ht="21" hidden="1" x14ac:dyDescent="0.35">
      <c r="A18" s="7">
        <v>7</v>
      </c>
      <c r="B18" s="11">
        <v>44517</v>
      </c>
      <c r="C18" s="12">
        <v>130666865</v>
      </c>
      <c r="D18" s="12" t="s">
        <v>161</v>
      </c>
      <c r="E18" s="12"/>
      <c r="F18" s="12" t="s">
        <v>17</v>
      </c>
      <c r="G18" s="10">
        <v>25000</v>
      </c>
      <c r="H18" s="10">
        <f t="shared" si="1"/>
        <v>4500</v>
      </c>
      <c r="I18" s="10"/>
      <c r="J18" s="35">
        <f>+H18+G18</f>
        <v>29500</v>
      </c>
      <c r="K18" s="24"/>
      <c r="L18" s="10">
        <f t="shared" ref="L18:L19" si="3">+G18*5%</f>
        <v>1250</v>
      </c>
      <c r="M18" s="10">
        <v>1350</v>
      </c>
      <c r="N18" s="10">
        <v>26900</v>
      </c>
      <c r="O18" s="34" t="s">
        <v>137</v>
      </c>
    </row>
    <row r="19" spans="1:15" ht="26.25" x14ac:dyDescent="0.4">
      <c r="A19" s="7">
        <v>8</v>
      </c>
      <c r="B19" s="11">
        <v>44524</v>
      </c>
      <c r="C19" s="12">
        <v>101100508</v>
      </c>
      <c r="D19" s="26" t="s">
        <v>18</v>
      </c>
      <c r="E19" s="26">
        <v>45</v>
      </c>
      <c r="F19" s="26" t="s">
        <v>19</v>
      </c>
      <c r="G19" s="27">
        <v>85140</v>
      </c>
      <c r="H19" s="27">
        <f t="shared" si="1"/>
        <v>15325.199999999999</v>
      </c>
      <c r="I19" s="27"/>
      <c r="J19" s="27">
        <f>+H19+G19</f>
        <v>100465.2</v>
      </c>
      <c r="K19" s="24">
        <v>9627</v>
      </c>
      <c r="L19" s="10">
        <f t="shared" si="3"/>
        <v>4257</v>
      </c>
      <c r="M19" s="10"/>
      <c r="N19" s="10">
        <f t="shared" si="0"/>
        <v>96208.2</v>
      </c>
      <c r="O19" s="30" t="s">
        <v>130</v>
      </c>
    </row>
    <row r="20" spans="1:15" ht="26.25" x14ac:dyDescent="0.4">
      <c r="A20" s="7">
        <v>9</v>
      </c>
      <c r="B20" s="11">
        <v>44517</v>
      </c>
      <c r="C20" s="12">
        <v>101526513</v>
      </c>
      <c r="D20" s="26" t="s">
        <v>20</v>
      </c>
      <c r="E20" s="26">
        <v>46</v>
      </c>
      <c r="F20" s="26" t="s">
        <v>21</v>
      </c>
      <c r="G20" s="27">
        <v>43331</v>
      </c>
      <c r="H20" s="27">
        <f t="shared" si="1"/>
        <v>7799.58</v>
      </c>
      <c r="I20" s="27">
        <f>+G20*42.8548153%</f>
        <v>18569.420017642999</v>
      </c>
      <c r="J20" s="27">
        <f>+I20+H20+G20</f>
        <v>69700.000017643004</v>
      </c>
      <c r="K20" s="32">
        <v>9606</v>
      </c>
      <c r="L20" s="10">
        <f>+G20*5%</f>
        <v>2166.5500000000002</v>
      </c>
      <c r="M20" s="22"/>
      <c r="N20" s="10">
        <f t="shared" si="0"/>
        <v>67533.450017643001</v>
      </c>
      <c r="O20" s="30" t="s">
        <v>130</v>
      </c>
    </row>
    <row r="21" spans="1:15" ht="21" hidden="1" x14ac:dyDescent="0.35">
      <c r="A21" s="7">
        <v>10</v>
      </c>
      <c r="B21" s="11">
        <v>44477</v>
      </c>
      <c r="C21" s="12">
        <v>130187142</v>
      </c>
      <c r="D21" s="12"/>
      <c r="E21" s="12"/>
      <c r="F21" s="12" t="s">
        <v>22</v>
      </c>
      <c r="G21" s="10">
        <v>14472</v>
      </c>
      <c r="H21" s="10">
        <f t="shared" si="1"/>
        <v>2604.96</v>
      </c>
      <c r="I21" s="10"/>
      <c r="J21" s="10">
        <f>+H21+G21</f>
        <v>17076.96</v>
      </c>
      <c r="K21" s="24"/>
      <c r="L21" s="10"/>
      <c r="M21" s="10"/>
      <c r="N21" s="10">
        <f t="shared" si="0"/>
        <v>17076.96</v>
      </c>
      <c r="O21" s="34" t="s">
        <v>137</v>
      </c>
    </row>
    <row r="22" spans="1:15" ht="21" hidden="1" x14ac:dyDescent="0.35">
      <c r="A22" s="7">
        <v>11</v>
      </c>
      <c r="B22" s="11">
        <v>44514</v>
      </c>
      <c r="C22" s="12">
        <v>101887559</v>
      </c>
      <c r="D22" s="12" t="s">
        <v>23</v>
      </c>
      <c r="E22" s="12">
        <v>47</v>
      </c>
      <c r="F22" s="12" t="s">
        <v>24</v>
      </c>
      <c r="G22" s="10">
        <v>45000</v>
      </c>
      <c r="H22" s="10">
        <f t="shared" si="1"/>
        <v>8100</v>
      </c>
      <c r="I22" s="10"/>
      <c r="J22" s="35">
        <f>+H22+G22</f>
        <v>53100</v>
      </c>
      <c r="K22" s="24"/>
      <c r="L22" s="10"/>
      <c r="M22" s="10"/>
      <c r="N22" s="10">
        <f t="shared" si="0"/>
        <v>53100</v>
      </c>
      <c r="O22" s="34" t="s">
        <v>137</v>
      </c>
    </row>
    <row r="23" spans="1:15" ht="21" hidden="1" x14ac:dyDescent="0.35">
      <c r="A23" s="7">
        <v>12</v>
      </c>
      <c r="B23" s="11">
        <v>44331</v>
      </c>
      <c r="C23" s="12">
        <f>+C22</f>
        <v>101887559</v>
      </c>
      <c r="D23" s="12" t="s">
        <v>25</v>
      </c>
      <c r="E23" s="12">
        <v>101</v>
      </c>
      <c r="F23" s="12" t="str">
        <f>+F22</f>
        <v>H Y H SOLUTIONS SRL.</v>
      </c>
      <c r="G23" s="10">
        <f>+G22</f>
        <v>45000</v>
      </c>
      <c r="H23" s="10">
        <f>+H22</f>
        <v>8100</v>
      </c>
      <c r="I23" s="10"/>
      <c r="J23" s="35">
        <f>+J22</f>
        <v>53100</v>
      </c>
      <c r="K23" s="24"/>
      <c r="L23" s="10"/>
      <c r="M23" s="10"/>
      <c r="N23" s="10">
        <f t="shared" si="0"/>
        <v>53100</v>
      </c>
      <c r="O23" s="34" t="s">
        <v>137</v>
      </c>
    </row>
    <row r="24" spans="1:15" ht="21" x14ac:dyDescent="0.35">
      <c r="A24" s="7">
        <v>13</v>
      </c>
      <c r="B24" s="11">
        <v>44470</v>
      </c>
      <c r="C24" s="13" t="s">
        <v>26</v>
      </c>
      <c r="D24" s="26" t="s">
        <v>27</v>
      </c>
      <c r="E24" s="26">
        <v>130</v>
      </c>
      <c r="F24" s="26" t="s">
        <v>28</v>
      </c>
      <c r="G24" s="27">
        <v>211864.4</v>
      </c>
      <c r="H24" s="27">
        <f>+G24*18.000005%</f>
        <v>38135.602593220006</v>
      </c>
      <c r="I24" s="27"/>
      <c r="J24" s="27">
        <f>+H24+G24</f>
        <v>250000.00259322001</v>
      </c>
      <c r="K24" s="24">
        <v>9599</v>
      </c>
      <c r="L24" s="10">
        <f>+G24*10%</f>
        <v>21186.440000000002</v>
      </c>
      <c r="M24" s="10">
        <v>38135.440000000002</v>
      </c>
      <c r="N24" s="10">
        <v>190677.96</v>
      </c>
      <c r="O24" s="30" t="s">
        <v>133</v>
      </c>
    </row>
    <row r="25" spans="1:15" ht="21" hidden="1" x14ac:dyDescent="0.35">
      <c r="A25" s="7">
        <v>14</v>
      </c>
      <c r="B25" s="11">
        <v>44351</v>
      </c>
      <c r="C25" s="12">
        <v>122001672</v>
      </c>
      <c r="D25" s="12"/>
      <c r="E25" s="12"/>
      <c r="F25" s="12" t="s">
        <v>29</v>
      </c>
      <c r="G25" s="10">
        <v>14000</v>
      </c>
      <c r="H25" s="10">
        <f>+G25*18%</f>
        <v>2520</v>
      </c>
      <c r="I25" s="10"/>
      <c r="J25" s="35">
        <f>+H25+G25</f>
        <v>16520</v>
      </c>
      <c r="K25" s="24"/>
      <c r="L25" s="10"/>
      <c r="M25" s="10"/>
      <c r="N25" s="10">
        <f t="shared" si="0"/>
        <v>16520</v>
      </c>
      <c r="O25" s="34" t="s">
        <v>137</v>
      </c>
    </row>
    <row r="26" spans="1:15" ht="26.25" x14ac:dyDescent="0.4">
      <c r="A26" s="7">
        <v>15</v>
      </c>
      <c r="B26" s="11">
        <v>44511</v>
      </c>
      <c r="C26" s="13" t="s">
        <v>26</v>
      </c>
      <c r="D26" s="26" t="s">
        <v>30</v>
      </c>
      <c r="E26" s="26">
        <v>48</v>
      </c>
      <c r="F26" s="26" t="str">
        <f>+F24</f>
        <v>JOSE ANGEL AQUINO RODRIGUEZ</v>
      </c>
      <c r="G26" s="27">
        <v>32000</v>
      </c>
      <c r="H26" s="27"/>
      <c r="I26" s="27"/>
      <c r="J26" s="27">
        <f>+G26</f>
        <v>32000</v>
      </c>
      <c r="K26" s="24">
        <v>9626</v>
      </c>
      <c r="L26" s="10">
        <f>+G26*10%</f>
        <v>3200</v>
      </c>
      <c r="M26" s="10"/>
      <c r="N26" s="10">
        <f t="shared" si="0"/>
        <v>28800</v>
      </c>
      <c r="O26" s="30" t="s">
        <v>130</v>
      </c>
    </row>
    <row r="27" spans="1:15" ht="26.25" x14ac:dyDescent="0.4">
      <c r="A27" s="7">
        <v>16</v>
      </c>
      <c r="B27" s="11">
        <v>44466</v>
      </c>
      <c r="C27" s="12">
        <v>101887575</v>
      </c>
      <c r="D27" s="26" t="s">
        <v>31</v>
      </c>
      <c r="E27" s="26">
        <v>106</v>
      </c>
      <c r="F27" s="26" t="s">
        <v>32</v>
      </c>
      <c r="G27" s="27">
        <v>2500</v>
      </c>
      <c r="H27" s="27">
        <f>+G27*18%</f>
        <v>450</v>
      </c>
      <c r="I27" s="27"/>
      <c r="J27" s="27">
        <f>+H27+G27</f>
        <v>2950</v>
      </c>
      <c r="K27" s="24">
        <v>9641</v>
      </c>
      <c r="L27" s="10">
        <f>+G27*5%</f>
        <v>125</v>
      </c>
      <c r="M27" s="10"/>
      <c r="N27" s="10">
        <f t="shared" si="0"/>
        <v>2825</v>
      </c>
      <c r="O27" s="30" t="s">
        <v>130</v>
      </c>
    </row>
    <row r="28" spans="1:15" ht="26.25" x14ac:dyDescent="0.4">
      <c r="A28" s="7">
        <v>17</v>
      </c>
      <c r="B28" s="11">
        <f>+B27</f>
        <v>44466</v>
      </c>
      <c r="C28" s="12">
        <f>+C27</f>
        <v>101887575</v>
      </c>
      <c r="D28" s="26" t="s">
        <v>33</v>
      </c>
      <c r="E28" s="26">
        <v>107</v>
      </c>
      <c r="F28" s="26" t="str">
        <f>+F27</f>
        <v>AUTO MECANICA GOMEZ &amp; ASOCIADOS</v>
      </c>
      <c r="G28" s="27">
        <v>3400</v>
      </c>
      <c r="H28" s="27">
        <f>+G28*18%</f>
        <v>612</v>
      </c>
      <c r="I28" s="27"/>
      <c r="J28" s="27">
        <f>+H28+G28</f>
        <v>4012</v>
      </c>
      <c r="K28" s="24">
        <v>9641</v>
      </c>
      <c r="L28" s="10">
        <f>+G28*5%</f>
        <v>170</v>
      </c>
      <c r="M28" s="10"/>
      <c r="N28" s="10">
        <f t="shared" si="0"/>
        <v>3842</v>
      </c>
      <c r="O28" s="30" t="s">
        <v>130</v>
      </c>
    </row>
    <row r="29" spans="1:15" ht="26.25" x14ac:dyDescent="0.4">
      <c r="A29" s="7">
        <v>18</v>
      </c>
      <c r="B29" s="11">
        <v>44511</v>
      </c>
      <c r="C29" s="12">
        <v>130948216</v>
      </c>
      <c r="D29" s="26" t="s">
        <v>34</v>
      </c>
      <c r="E29" s="26">
        <v>49</v>
      </c>
      <c r="F29" s="26" t="s">
        <v>35</v>
      </c>
      <c r="G29" s="27">
        <v>1259690.54</v>
      </c>
      <c r="H29" s="27">
        <v>26075.59</v>
      </c>
      <c r="I29" s="27">
        <v>201550.49</v>
      </c>
      <c r="J29" s="27">
        <f>+I29+H29+G29</f>
        <v>1487316.62</v>
      </c>
      <c r="K29" s="24">
        <v>9642</v>
      </c>
      <c r="L29" s="10">
        <v>73062.05</v>
      </c>
      <c r="M29" s="10"/>
      <c r="N29" s="10">
        <v>1406431.89</v>
      </c>
      <c r="O29" s="30" t="s">
        <v>130</v>
      </c>
    </row>
    <row r="30" spans="1:15" ht="21" hidden="1" x14ac:dyDescent="0.35">
      <c r="A30" s="7">
        <v>19</v>
      </c>
      <c r="B30" s="11">
        <v>44481</v>
      </c>
      <c r="C30" s="13" t="s">
        <v>36</v>
      </c>
      <c r="D30" s="12" t="s">
        <v>37</v>
      </c>
      <c r="E30" s="12">
        <v>131</v>
      </c>
      <c r="F30" s="12" t="s">
        <v>38</v>
      </c>
      <c r="G30" s="10">
        <v>4000</v>
      </c>
      <c r="H30" s="10">
        <f>+G30*18%</f>
        <v>720</v>
      </c>
      <c r="I30" s="10"/>
      <c r="J30" s="35">
        <f>+H30+G30</f>
        <v>4720</v>
      </c>
      <c r="K30" s="24"/>
      <c r="L30" s="10"/>
      <c r="M30" s="10"/>
      <c r="N30" s="10">
        <f t="shared" si="0"/>
        <v>4720</v>
      </c>
      <c r="O30" s="34" t="s">
        <v>137</v>
      </c>
    </row>
    <row r="31" spans="1:15" ht="21" hidden="1" x14ac:dyDescent="0.35">
      <c r="A31" s="7">
        <v>20</v>
      </c>
      <c r="B31" s="11">
        <v>44474</v>
      </c>
      <c r="C31" s="13" t="str">
        <f>+C30</f>
        <v>00103969952</v>
      </c>
      <c r="D31" s="12" t="s">
        <v>39</v>
      </c>
      <c r="E31" s="12">
        <v>132</v>
      </c>
      <c r="F31" s="12" t="str">
        <f>+F30</f>
        <v>DR. PEDRO DE JESUS DIAZ</v>
      </c>
      <c r="G31" s="10">
        <f>+G30</f>
        <v>4000</v>
      </c>
      <c r="H31" s="10">
        <f>+H30</f>
        <v>720</v>
      </c>
      <c r="I31" s="10"/>
      <c r="J31" s="35">
        <f>+J30</f>
        <v>4720</v>
      </c>
      <c r="K31" s="24"/>
      <c r="L31" s="10"/>
      <c r="M31" s="10"/>
      <c r="N31" s="10">
        <f t="shared" si="0"/>
        <v>4720</v>
      </c>
      <c r="O31" s="34" t="s">
        <v>137</v>
      </c>
    </row>
    <row r="32" spans="1:15" ht="21" hidden="1" x14ac:dyDescent="0.35">
      <c r="A32" s="7">
        <v>21</v>
      </c>
      <c r="B32" s="11">
        <v>44473</v>
      </c>
      <c r="C32" s="12">
        <v>131209947</v>
      </c>
      <c r="D32" s="12" t="s">
        <v>40</v>
      </c>
      <c r="E32" s="12">
        <v>4</v>
      </c>
      <c r="F32" s="12" t="s">
        <v>41</v>
      </c>
      <c r="G32" s="10">
        <v>86920</v>
      </c>
      <c r="H32" s="10"/>
      <c r="I32" s="10"/>
      <c r="J32" s="35">
        <f>+G32</f>
        <v>86920</v>
      </c>
      <c r="K32" s="24"/>
      <c r="L32" s="10"/>
      <c r="M32" s="10"/>
      <c r="N32" s="10">
        <f t="shared" si="0"/>
        <v>86920</v>
      </c>
      <c r="O32" s="34" t="s">
        <v>137</v>
      </c>
    </row>
    <row r="33" spans="1:15" ht="21" x14ac:dyDescent="0.35">
      <c r="A33" s="7">
        <v>22</v>
      </c>
      <c r="B33" s="11">
        <v>44498</v>
      </c>
      <c r="C33" s="12">
        <v>130026671</v>
      </c>
      <c r="D33" s="26" t="s">
        <v>42</v>
      </c>
      <c r="E33" s="26">
        <v>133</v>
      </c>
      <c r="F33" s="26" t="s">
        <v>43</v>
      </c>
      <c r="G33" s="27">
        <v>15360</v>
      </c>
      <c r="H33" s="27">
        <f>+G33*18%</f>
        <v>2764.7999999999997</v>
      </c>
      <c r="I33" s="27"/>
      <c r="J33" s="27">
        <f>+H33+G33</f>
        <v>18124.8</v>
      </c>
      <c r="K33" s="24">
        <v>9640</v>
      </c>
      <c r="L33" s="10">
        <f>+G33*5%</f>
        <v>768</v>
      </c>
      <c r="M33" s="10"/>
      <c r="N33" s="10">
        <f t="shared" si="0"/>
        <v>17356.8</v>
      </c>
      <c r="O33" s="30" t="s">
        <v>133</v>
      </c>
    </row>
    <row r="34" spans="1:15" ht="21" x14ac:dyDescent="0.35">
      <c r="A34" s="7">
        <v>23</v>
      </c>
      <c r="B34" s="11">
        <v>44522</v>
      </c>
      <c r="C34" s="12">
        <f>+C33</f>
        <v>130026671</v>
      </c>
      <c r="D34" s="26" t="s">
        <v>44</v>
      </c>
      <c r="E34" s="26">
        <v>50</v>
      </c>
      <c r="F34" s="26" t="str">
        <f>+F33</f>
        <v>VEGAZO SRL</v>
      </c>
      <c r="G34" s="27">
        <v>274126.07</v>
      </c>
      <c r="H34" s="27">
        <f>+G34*18%</f>
        <v>49342.692600000002</v>
      </c>
      <c r="I34" s="27"/>
      <c r="J34" s="27">
        <f>+H34+G34</f>
        <v>323468.76260000002</v>
      </c>
      <c r="K34" s="24">
        <v>9658</v>
      </c>
      <c r="L34" s="10">
        <f>+G34*5%</f>
        <v>13706.303500000002</v>
      </c>
      <c r="M34" s="10"/>
      <c r="N34" s="10">
        <f t="shared" si="0"/>
        <v>309762.45910000004</v>
      </c>
      <c r="O34" s="30" t="s">
        <v>136</v>
      </c>
    </row>
    <row r="35" spans="1:15" ht="21" x14ac:dyDescent="0.35">
      <c r="A35" s="7">
        <v>24</v>
      </c>
      <c r="B35" s="11">
        <v>44502</v>
      </c>
      <c r="C35" s="12">
        <v>401500973</v>
      </c>
      <c r="D35" s="26" t="s">
        <v>45</v>
      </c>
      <c r="E35" s="26">
        <v>51</v>
      </c>
      <c r="F35" s="26" t="s">
        <v>46</v>
      </c>
      <c r="G35" s="27">
        <v>5833.33</v>
      </c>
      <c r="H35" s="27"/>
      <c r="I35" s="27"/>
      <c r="J35" s="27">
        <f>+G35</f>
        <v>5833.33</v>
      </c>
      <c r="K35" s="24">
        <v>9618</v>
      </c>
      <c r="L35" s="10"/>
      <c r="M35" s="10"/>
      <c r="N35" s="10">
        <f t="shared" si="0"/>
        <v>5833.33</v>
      </c>
      <c r="O35" s="30" t="s">
        <v>133</v>
      </c>
    </row>
    <row r="36" spans="1:15" ht="21" x14ac:dyDescent="0.35">
      <c r="A36" s="7">
        <v>25</v>
      </c>
      <c r="B36" s="11">
        <v>44529</v>
      </c>
      <c r="C36" s="12">
        <v>101012072</v>
      </c>
      <c r="D36" s="26" t="s">
        <v>47</v>
      </c>
      <c r="E36" s="26">
        <v>52</v>
      </c>
      <c r="F36" s="26" t="s">
        <v>48</v>
      </c>
      <c r="G36" s="27">
        <v>26896.5</v>
      </c>
      <c r="H36" s="27">
        <f>+G36*16%</f>
        <v>4303.4400000000005</v>
      </c>
      <c r="I36" s="27"/>
      <c r="J36" s="27">
        <f>+H36+G36</f>
        <v>31199.940000000002</v>
      </c>
      <c r="K36" s="24">
        <v>9615</v>
      </c>
      <c r="L36" s="10">
        <f>+G36*5%</f>
        <v>1344.825</v>
      </c>
      <c r="M36" s="10"/>
      <c r="N36" s="10">
        <f t="shared" si="0"/>
        <v>29855.115000000002</v>
      </c>
      <c r="O36" s="30" t="s">
        <v>133</v>
      </c>
    </row>
    <row r="37" spans="1:15" ht="21" x14ac:dyDescent="0.35">
      <c r="A37" s="7">
        <v>26</v>
      </c>
      <c r="B37" s="11">
        <v>44529</v>
      </c>
      <c r="C37" s="12">
        <v>131087728</v>
      </c>
      <c r="D37" s="26" t="s">
        <v>49</v>
      </c>
      <c r="E37" s="26">
        <v>53</v>
      </c>
      <c r="F37" s="26" t="s">
        <v>50</v>
      </c>
      <c r="G37" s="27">
        <v>50525</v>
      </c>
      <c r="H37" s="27">
        <f>+G37*18%</f>
        <v>9094.5</v>
      </c>
      <c r="I37" s="27"/>
      <c r="J37" s="27">
        <f>+H37+G37</f>
        <v>59619.5</v>
      </c>
      <c r="K37" s="24">
        <v>9616</v>
      </c>
      <c r="L37" s="10">
        <f>+G37*5%</f>
        <v>2526.25</v>
      </c>
      <c r="M37" s="10"/>
      <c r="N37" s="10">
        <f t="shared" si="0"/>
        <v>57093.25</v>
      </c>
      <c r="O37" s="30" t="s">
        <v>133</v>
      </c>
    </row>
    <row r="38" spans="1:15" ht="21" hidden="1" x14ac:dyDescent="0.35">
      <c r="A38" s="7">
        <v>27</v>
      </c>
      <c r="B38" s="11">
        <v>44442</v>
      </c>
      <c r="C38" s="12">
        <v>131279546</v>
      </c>
      <c r="D38" s="12" t="s">
        <v>51</v>
      </c>
      <c r="E38" s="12">
        <v>108</v>
      </c>
      <c r="F38" s="12" t="s">
        <v>52</v>
      </c>
      <c r="G38" s="10">
        <v>10000</v>
      </c>
      <c r="H38" s="10">
        <f>+G38*18%</f>
        <v>1800</v>
      </c>
      <c r="I38" s="10"/>
      <c r="J38" s="35">
        <f>+H38+G38</f>
        <v>11800</v>
      </c>
      <c r="K38" s="24"/>
      <c r="L38" s="10"/>
      <c r="M38" s="10"/>
      <c r="N38" s="10">
        <f t="shared" si="0"/>
        <v>11800</v>
      </c>
      <c r="O38" s="46" t="s">
        <v>137</v>
      </c>
    </row>
    <row r="39" spans="1:15" ht="21" hidden="1" x14ac:dyDescent="0.35">
      <c r="A39" s="7">
        <v>28</v>
      </c>
      <c r="B39" s="11">
        <v>44475</v>
      </c>
      <c r="C39" s="12">
        <f>+C38</f>
        <v>131279546</v>
      </c>
      <c r="D39" s="12" t="s">
        <v>53</v>
      </c>
      <c r="E39" s="12">
        <v>134</v>
      </c>
      <c r="F39" s="12" t="str">
        <f t="shared" ref="F39:H40" si="4">+F38</f>
        <v>CORESA</v>
      </c>
      <c r="G39" s="10">
        <f t="shared" si="4"/>
        <v>10000</v>
      </c>
      <c r="H39" s="10">
        <f t="shared" si="4"/>
        <v>1800</v>
      </c>
      <c r="I39" s="10"/>
      <c r="J39" s="35">
        <f>+J38</f>
        <v>11800</v>
      </c>
      <c r="K39" s="24"/>
      <c r="L39" s="10"/>
      <c r="M39" s="10"/>
      <c r="N39" s="10">
        <f t="shared" si="0"/>
        <v>11800</v>
      </c>
      <c r="O39" s="46" t="s">
        <v>137</v>
      </c>
    </row>
    <row r="40" spans="1:15" ht="21" hidden="1" x14ac:dyDescent="0.35">
      <c r="A40" s="7">
        <v>29</v>
      </c>
      <c r="B40" s="11">
        <v>44504</v>
      </c>
      <c r="C40" s="12">
        <f>+C39</f>
        <v>131279546</v>
      </c>
      <c r="D40" s="12" t="s">
        <v>54</v>
      </c>
      <c r="E40" s="12">
        <v>54</v>
      </c>
      <c r="F40" s="12" t="str">
        <f t="shared" si="4"/>
        <v>CORESA</v>
      </c>
      <c r="G40" s="10">
        <f t="shared" si="4"/>
        <v>10000</v>
      </c>
      <c r="H40" s="10">
        <f t="shared" si="4"/>
        <v>1800</v>
      </c>
      <c r="I40" s="10"/>
      <c r="J40" s="35">
        <f>+J39</f>
        <v>11800</v>
      </c>
      <c r="K40" s="24"/>
      <c r="L40" s="10"/>
      <c r="M40" s="10"/>
      <c r="N40" s="10">
        <f t="shared" si="0"/>
        <v>11800</v>
      </c>
      <c r="O40" s="46" t="s">
        <v>137</v>
      </c>
    </row>
    <row r="41" spans="1:15" ht="21" hidden="1" x14ac:dyDescent="0.35">
      <c r="A41" s="7">
        <v>30</v>
      </c>
      <c r="B41" s="11">
        <v>44522</v>
      </c>
      <c r="C41" s="12">
        <v>131084362</v>
      </c>
      <c r="D41" s="12" t="s">
        <v>55</v>
      </c>
      <c r="E41" s="12">
        <v>55</v>
      </c>
      <c r="F41" s="12" t="s">
        <v>56</v>
      </c>
      <c r="G41" s="10">
        <v>31395</v>
      </c>
      <c r="H41" s="10">
        <f>+G41*18%</f>
        <v>5651.0999999999995</v>
      </c>
      <c r="I41" s="10"/>
      <c r="J41" s="35">
        <f>+H41+G41</f>
        <v>37046.1</v>
      </c>
      <c r="K41" s="24"/>
      <c r="L41" s="10"/>
      <c r="M41" s="10"/>
      <c r="N41" s="10">
        <f t="shared" si="0"/>
        <v>37046.1</v>
      </c>
      <c r="O41" s="46" t="s">
        <v>137</v>
      </c>
    </row>
    <row r="42" spans="1:15" ht="26.25" x14ac:dyDescent="0.4">
      <c r="A42" s="7">
        <v>31</v>
      </c>
      <c r="B42" s="11">
        <v>44446</v>
      </c>
      <c r="C42" s="12">
        <v>130297118</v>
      </c>
      <c r="D42" s="26" t="s">
        <v>57</v>
      </c>
      <c r="E42" s="26">
        <v>109</v>
      </c>
      <c r="F42" s="26" t="s">
        <v>58</v>
      </c>
      <c r="G42" s="27">
        <v>7700</v>
      </c>
      <c r="H42" s="27">
        <f>+G42*18%</f>
        <v>1386</v>
      </c>
      <c r="I42" s="27"/>
      <c r="J42" s="27">
        <f>+H42+G42</f>
        <v>9086</v>
      </c>
      <c r="K42" s="24">
        <v>9617</v>
      </c>
      <c r="L42" s="10">
        <f>+G42*5%</f>
        <v>385</v>
      </c>
      <c r="M42" s="10"/>
      <c r="N42" s="10">
        <f t="shared" si="0"/>
        <v>8701</v>
      </c>
      <c r="O42" s="53" t="s">
        <v>133</v>
      </c>
    </row>
    <row r="43" spans="1:15" ht="26.25" x14ac:dyDescent="0.4">
      <c r="A43" s="7">
        <v>32</v>
      </c>
      <c r="B43" s="11">
        <v>44427</v>
      </c>
      <c r="C43" s="12">
        <v>124027812</v>
      </c>
      <c r="D43" s="26" t="s">
        <v>59</v>
      </c>
      <c r="E43" s="26">
        <v>80</v>
      </c>
      <c r="F43" s="26" t="s">
        <v>60</v>
      </c>
      <c r="G43" s="27">
        <v>3876</v>
      </c>
      <c r="H43" s="27"/>
      <c r="I43" s="27"/>
      <c r="J43" s="27">
        <f>+G43</f>
        <v>3876</v>
      </c>
      <c r="K43" s="33">
        <v>9463</v>
      </c>
      <c r="L43" s="10">
        <f t="shared" ref="L43:L50" si="5">+G43*5%</f>
        <v>193.8</v>
      </c>
      <c r="M43" s="23"/>
      <c r="N43" s="10">
        <f t="shared" si="0"/>
        <v>3682.2</v>
      </c>
      <c r="O43" s="53" t="s">
        <v>133</v>
      </c>
    </row>
    <row r="44" spans="1:15" ht="26.25" x14ac:dyDescent="0.4">
      <c r="A44" s="7">
        <v>33</v>
      </c>
      <c r="B44" s="11">
        <v>44456</v>
      </c>
      <c r="C44" s="12">
        <v>124027812</v>
      </c>
      <c r="D44" s="26" t="s">
        <v>61</v>
      </c>
      <c r="E44" s="26">
        <v>86</v>
      </c>
      <c r="F44" s="26" t="s">
        <v>60</v>
      </c>
      <c r="G44" s="27">
        <v>4959</v>
      </c>
      <c r="H44" s="27"/>
      <c r="I44" s="27"/>
      <c r="J44" s="27">
        <f t="shared" ref="J44:J50" si="6">+G44</f>
        <v>4959</v>
      </c>
      <c r="K44" s="33">
        <v>9463</v>
      </c>
      <c r="L44" s="10">
        <f t="shared" si="5"/>
        <v>247.95000000000002</v>
      </c>
      <c r="M44" s="23"/>
      <c r="N44" s="10">
        <f t="shared" si="0"/>
        <v>4711.05</v>
      </c>
      <c r="O44" s="53" t="s">
        <v>133</v>
      </c>
    </row>
    <row r="45" spans="1:15" ht="26.25" x14ac:dyDescent="0.4">
      <c r="A45" s="7">
        <v>34</v>
      </c>
      <c r="B45" s="11">
        <v>44469</v>
      </c>
      <c r="C45" s="12">
        <v>124027812</v>
      </c>
      <c r="D45" s="26" t="s">
        <v>62</v>
      </c>
      <c r="E45" s="26">
        <v>85</v>
      </c>
      <c r="F45" s="26" t="s">
        <v>60</v>
      </c>
      <c r="G45" s="27">
        <v>3648</v>
      </c>
      <c r="H45" s="27"/>
      <c r="I45" s="27"/>
      <c r="J45" s="27">
        <f t="shared" si="6"/>
        <v>3648</v>
      </c>
      <c r="K45" s="33">
        <v>9463</v>
      </c>
      <c r="L45" s="10">
        <f t="shared" si="5"/>
        <v>182.4</v>
      </c>
      <c r="M45" s="23"/>
      <c r="N45" s="10">
        <f t="shared" si="0"/>
        <v>3465.6</v>
      </c>
      <c r="O45" s="53" t="s">
        <v>133</v>
      </c>
    </row>
    <row r="46" spans="1:15" ht="26.25" x14ac:dyDescent="0.4">
      <c r="A46" s="7">
        <v>35</v>
      </c>
      <c r="B46" s="11">
        <v>44440</v>
      </c>
      <c r="C46" s="12">
        <v>124027812</v>
      </c>
      <c r="D46" s="26" t="s">
        <v>63</v>
      </c>
      <c r="E46" s="26">
        <v>89</v>
      </c>
      <c r="F46" s="26" t="s">
        <v>60</v>
      </c>
      <c r="G46" s="27">
        <v>7552</v>
      </c>
      <c r="H46" s="27"/>
      <c r="I46" s="27"/>
      <c r="J46" s="27">
        <f t="shared" si="6"/>
        <v>7552</v>
      </c>
      <c r="K46" s="33">
        <v>9463</v>
      </c>
      <c r="L46" s="10">
        <f t="shared" si="5"/>
        <v>377.6</v>
      </c>
      <c r="M46" s="23"/>
      <c r="N46" s="10">
        <f t="shared" si="0"/>
        <v>7174.4</v>
      </c>
      <c r="O46" s="53" t="s">
        <v>133</v>
      </c>
    </row>
    <row r="47" spans="1:15" ht="26.25" x14ac:dyDescent="0.4">
      <c r="A47" s="7">
        <v>36</v>
      </c>
      <c r="B47" s="11">
        <v>44435</v>
      </c>
      <c r="C47" s="12">
        <v>124027812</v>
      </c>
      <c r="D47" s="26" t="s">
        <v>64</v>
      </c>
      <c r="E47" s="26">
        <v>79</v>
      </c>
      <c r="F47" s="26" t="s">
        <v>60</v>
      </c>
      <c r="G47" s="27">
        <v>6749</v>
      </c>
      <c r="H47" s="27"/>
      <c r="I47" s="27"/>
      <c r="J47" s="27">
        <f t="shared" si="6"/>
        <v>6749</v>
      </c>
      <c r="K47" s="33">
        <v>9463</v>
      </c>
      <c r="L47" s="10">
        <f t="shared" si="5"/>
        <v>337.45000000000005</v>
      </c>
      <c r="M47" s="23"/>
      <c r="N47" s="10">
        <f t="shared" si="0"/>
        <v>6411.55</v>
      </c>
      <c r="O47" s="53" t="s">
        <v>133</v>
      </c>
    </row>
    <row r="48" spans="1:15" ht="26.25" x14ac:dyDescent="0.4">
      <c r="A48" s="7">
        <v>37</v>
      </c>
      <c r="B48" s="11">
        <v>44442</v>
      </c>
      <c r="C48" s="12">
        <v>124027812</v>
      </c>
      <c r="D48" s="26" t="s">
        <v>65</v>
      </c>
      <c r="E48" s="26">
        <v>88</v>
      </c>
      <c r="F48" s="26" t="s">
        <v>60</v>
      </c>
      <c r="G48" s="27">
        <v>3192</v>
      </c>
      <c r="H48" s="27"/>
      <c r="I48" s="27"/>
      <c r="J48" s="27">
        <f t="shared" si="6"/>
        <v>3192</v>
      </c>
      <c r="K48" s="33">
        <v>9463</v>
      </c>
      <c r="L48" s="10">
        <f t="shared" si="5"/>
        <v>159.60000000000002</v>
      </c>
      <c r="M48" s="23"/>
      <c r="N48" s="10">
        <f t="shared" si="0"/>
        <v>3032.4</v>
      </c>
      <c r="O48" s="53" t="s">
        <v>133</v>
      </c>
    </row>
    <row r="49" spans="1:15" ht="26.25" x14ac:dyDescent="0.4">
      <c r="A49" s="7">
        <v>38</v>
      </c>
      <c r="B49" s="11">
        <v>44448</v>
      </c>
      <c r="C49" s="12">
        <v>124027812</v>
      </c>
      <c r="D49" s="26" t="s">
        <v>66</v>
      </c>
      <c r="E49" s="26">
        <v>87</v>
      </c>
      <c r="F49" s="26" t="s">
        <v>60</v>
      </c>
      <c r="G49" s="27">
        <v>2736</v>
      </c>
      <c r="H49" s="27"/>
      <c r="I49" s="27"/>
      <c r="J49" s="27">
        <f t="shared" si="6"/>
        <v>2736</v>
      </c>
      <c r="K49" s="33">
        <v>9463</v>
      </c>
      <c r="L49" s="10">
        <f t="shared" si="5"/>
        <v>136.80000000000001</v>
      </c>
      <c r="M49" s="23"/>
      <c r="N49" s="10">
        <f t="shared" si="0"/>
        <v>2599.1999999999998</v>
      </c>
      <c r="O49" s="53" t="s">
        <v>133</v>
      </c>
    </row>
    <row r="50" spans="1:15" ht="26.25" x14ac:dyDescent="0.4">
      <c r="A50" s="7">
        <v>39</v>
      </c>
      <c r="B50" s="11">
        <v>44462</v>
      </c>
      <c r="C50" s="12">
        <v>124027812</v>
      </c>
      <c r="D50" s="26" t="s">
        <v>67</v>
      </c>
      <c r="E50" s="26">
        <v>84</v>
      </c>
      <c r="F50" s="26" t="s">
        <v>60</v>
      </c>
      <c r="G50" s="27">
        <v>12477</v>
      </c>
      <c r="H50" s="27"/>
      <c r="I50" s="27"/>
      <c r="J50" s="27">
        <f t="shared" si="6"/>
        <v>12477</v>
      </c>
      <c r="K50" s="33">
        <v>9463</v>
      </c>
      <c r="L50" s="10">
        <f t="shared" si="5"/>
        <v>623.85</v>
      </c>
      <c r="M50" s="23"/>
      <c r="N50" s="10">
        <f t="shared" si="0"/>
        <v>11853.15</v>
      </c>
      <c r="O50" s="53" t="s">
        <v>133</v>
      </c>
    </row>
    <row r="51" spans="1:15" ht="21" hidden="1" x14ac:dyDescent="0.35">
      <c r="A51" s="7">
        <v>40</v>
      </c>
      <c r="B51" s="11">
        <v>42807</v>
      </c>
      <c r="C51" s="12">
        <v>101025506</v>
      </c>
      <c r="D51" s="12" t="s">
        <v>68</v>
      </c>
      <c r="E51" s="12"/>
      <c r="F51" s="12" t="s">
        <v>69</v>
      </c>
      <c r="G51" s="10">
        <v>15800</v>
      </c>
      <c r="H51" s="10">
        <f>+G51*18%</f>
        <v>2844</v>
      </c>
      <c r="I51" s="10"/>
      <c r="J51" s="10">
        <f>+H51+G51</f>
        <v>18644</v>
      </c>
      <c r="K51" s="24"/>
      <c r="L51" s="10"/>
      <c r="M51" s="10"/>
      <c r="N51" s="10">
        <f t="shared" si="0"/>
        <v>18644</v>
      </c>
      <c r="O51" s="22"/>
    </row>
    <row r="52" spans="1:15" ht="21" hidden="1" x14ac:dyDescent="0.35">
      <c r="A52" s="7">
        <v>41</v>
      </c>
      <c r="B52" s="11">
        <v>42815</v>
      </c>
      <c r="C52" s="12">
        <f>+C51</f>
        <v>101025506</v>
      </c>
      <c r="D52" s="12" t="s">
        <v>70</v>
      </c>
      <c r="E52" s="12"/>
      <c r="F52" s="12" t="str">
        <f>+F51</f>
        <v>PBS</v>
      </c>
      <c r="G52" s="10">
        <f>+G51</f>
        <v>15800</v>
      </c>
      <c r="H52" s="10">
        <f>+H51</f>
        <v>2844</v>
      </c>
      <c r="I52" s="10"/>
      <c r="J52" s="10">
        <f>+J51</f>
        <v>18644</v>
      </c>
      <c r="K52" s="24"/>
      <c r="L52" s="10"/>
      <c r="M52" s="10"/>
      <c r="N52" s="10">
        <f t="shared" si="0"/>
        <v>18644</v>
      </c>
      <c r="O52" s="22"/>
    </row>
    <row r="53" spans="1:15" ht="21" hidden="1" x14ac:dyDescent="0.35">
      <c r="A53" s="7">
        <v>42</v>
      </c>
      <c r="B53" s="11">
        <v>44046</v>
      </c>
      <c r="C53" s="12">
        <v>101011122</v>
      </c>
      <c r="D53" s="12" t="s">
        <v>71</v>
      </c>
      <c r="E53" s="12"/>
      <c r="F53" s="12" t="s">
        <v>72</v>
      </c>
      <c r="G53" s="10">
        <v>8650</v>
      </c>
      <c r="H53" s="10"/>
      <c r="I53" s="10"/>
      <c r="J53" s="35">
        <f>+G53</f>
        <v>8650</v>
      </c>
      <c r="K53" s="24"/>
      <c r="L53" s="10"/>
      <c r="M53" s="10"/>
      <c r="N53" s="10">
        <f t="shared" si="0"/>
        <v>8650</v>
      </c>
      <c r="O53" s="46" t="s">
        <v>137</v>
      </c>
    </row>
    <row r="54" spans="1:15" ht="21" hidden="1" x14ac:dyDescent="0.35">
      <c r="A54" s="7">
        <v>43</v>
      </c>
      <c r="B54" s="11">
        <f>+B53</f>
        <v>44046</v>
      </c>
      <c r="C54" s="12">
        <v>101098376</v>
      </c>
      <c r="D54" s="12" t="s">
        <v>73</v>
      </c>
      <c r="E54" s="12"/>
      <c r="F54" s="12" t="s">
        <v>74</v>
      </c>
      <c r="G54" s="10">
        <v>11100</v>
      </c>
      <c r="H54" s="10"/>
      <c r="I54" s="10"/>
      <c r="J54" s="35">
        <f>+G54</f>
        <v>11100</v>
      </c>
      <c r="K54" s="24"/>
      <c r="L54" s="10"/>
      <c r="M54" s="10"/>
      <c r="N54" s="10">
        <f t="shared" si="0"/>
        <v>11100</v>
      </c>
      <c r="O54" s="46" t="s">
        <v>137</v>
      </c>
    </row>
    <row r="55" spans="1:15" ht="21" hidden="1" x14ac:dyDescent="0.35">
      <c r="A55" s="7">
        <v>44</v>
      </c>
      <c r="B55" s="11">
        <v>44410</v>
      </c>
      <c r="C55" s="12">
        <f>+C54</f>
        <v>101098376</v>
      </c>
      <c r="D55" s="12" t="s">
        <v>75</v>
      </c>
      <c r="E55" s="12">
        <v>85</v>
      </c>
      <c r="F55" s="12" t="str">
        <f>+F54</f>
        <v xml:space="preserve">EDITORA HOY S. A. S. </v>
      </c>
      <c r="G55" s="10">
        <f>+G54</f>
        <v>11100</v>
      </c>
      <c r="H55" s="10"/>
      <c r="I55" s="10"/>
      <c r="J55" s="35">
        <f>+J54</f>
        <v>11100</v>
      </c>
      <c r="K55" s="24"/>
      <c r="L55" s="10"/>
      <c r="M55" s="10"/>
      <c r="N55" s="10">
        <f t="shared" si="0"/>
        <v>11100</v>
      </c>
      <c r="O55" s="46" t="s">
        <v>137</v>
      </c>
    </row>
    <row r="56" spans="1:15" ht="21" hidden="1" x14ac:dyDescent="0.35">
      <c r="A56" s="7">
        <v>45</v>
      </c>
      <c r="B56" s="11">
        <v>44510</v>
      </c>
      <c r="C56" s="12">
        <v>130666865</v>
      </c>
      <c r="D56" s="12" t="s">
        <v>162</v>
      </c>
      <c r="E56" s="12"/>
      <c r="F56" s="12" t="s">
        <v>17</v>
      </c>
      <c r="G56" s="10">
        <v>23000</v>
      </c>
      <c r="H56" s="10">
        <f>+G56*18%</f>
        <v>4140</v>
      </c>
      <c r="I56" s="10"/>
      <c r="J56" s="35">
        <f>+H56+G56</f>
        <v>27140</v>
      </c>
      <c r="K56" s="24"/>
      <c r="L56" s="10">
        <f>+G56*5%</f>
        <v>1150</v>
      </c>
      <c r="M56" s="10">
        <f>+H56*30%</f>
        <v>1242</v>
      </c>
      <c r="N56" s="10">
        <f t="shared" si="0"/>
        <v>24748</v>
      </c>
      <c r="O56" s="46" t="s">
        <v>137</v>
      </c>
    </row>
    <row r="57" spans="1:15" ht="21" x14ac:dyDescent="0.35">
      <c r="A57" s="7">
        <v>46</v>
      </c>
      <c r="B57" s="11">
        <v>44526</v>
      </c>
      <c r="C57" s="12">
        <v>102315965</v>
      </c>
      <c r="D57" s="26" t="s">
        <v>76</v>
      </c>
      <c r="E57" s="26">
        <v>56</v>
      </c>
      <c r="F57" s="26" t="s">
        <v>77</v>
      </c>
      <c r="G57" s="27">
        <v>134723.64000000001</v>
      </c>
      <c r="H57" s="27">
        <f>+G57*18%</f>
        <v>24250.255200000003</v>
      </c>
      <c r="I57" s="27">
        <v>16166.83</v>
      </c>
      <c r="J57" s="27">
        <f>+I57+H57+G57</f>
        <v>175140.72520000002</v>
      </c>
      <c r="K57" s="24">
        <v>9622</v>
      </c>
      <c r="L57" s="10">
        <f>+G57*5%</f>
        <v>6736.1820000000007</v>
      </c>
      <c r="M57" s="10"/>
      <c r="N57" s="10">
        <f t="shared" si="0"/>
        <v>168404.54320000001</v>
      </c>
      <c r="O57" s="30" t="s">
        <v>133</v>
      </c>
    </row>
    <row r="58" spans="1:15" ht="21" x14ac:dyDescent="0.35">
      <c r="A58" s="7">
        <v>47</v>
      </c>
      <c r="B58" s="11">
        <v>44528</v>
      </c>
      <c r="C58" s="12">
        <v>101001577</v>
      </c>
      <c r="D58" s="26" t="s">
        <v>78</v>
      </c>
      <c r="E58" s="26">
        <v>57</v>
      </c>
      <c r="F58" s="26" t="s">
        <v>79</v>
      </c>
      <c r="G58" s="27">
        <v>163036.59</v>
      </c>
      <c r="H58" s="27">
        <f>+G58*18%</f>
        <v>29346.586199999998</v>
      </c>
      <c r="I58" s="27">
        <v>18777.900000000001</v>
      </c>
      <c r="J58" s="27">
        <f>+I58+H58+G58</f>
        <v>211161.07620000001</v>
      </c>
      <c r="K58" s="24">
        <v>9624</v>
      </c>
      <c r="L58" s="10">
        <f>+G58*5%</f>
        <v>8151.8294999999998</v>
      </c>
      <c r="M58" s="10"/>
      <c r="N58" s="10">
        <f t="shared" si="0"/>
        <v>203009.24670000002</v>
      </c>
      <c r="O58" s="30" t="s">
        <v>133</v>
      </c>
    </row>
    <row r="59" spans="1:15" ht="21" x14ac:dyDescent="0.35">
      <c r="A59" s="7">
        <v>48</v>
      </c>
      <c r="B59" s="11">
        <f>+B58</f>
        <v>44528</v>
      </c>
      <c r="C59" s="12">
        <f>+C58</f>
        <v>101001577</v>
      </c>
      <c r="D59" s="26" t="s">
        <v>80</v>
      </c>
      <c r="E59" s="26">
        <v>58</v>
      </c>
      <c r="F59" s="26" t="str">
        <f>+F58</f>
        <v>CODETEL</v>
      </c>
      <c r="G59" s="27">
        <v>150211.16</v>
      </c>
      <c r="H59" s="27">
        <f>+G59*18%</f>
        <v>27038.0088</v>
      </c>
      <c r="I59" s="27">
        <v>14283.79</v>
      </c>
      <c r="J59" s="27">
        <f>+I59+H59+G59</f>
        <v>191532.95880000002</v>
      </c>
      <c r="K59" s="24">
        <v>9623</v>
      </c>
      <c r="L59" s="10">
        <f>+G59*5%</f>
        <v>7510.5580000000009</v>
      </c>
      <c r="M59" s="10"/>
      <c r="N59" s="10">
        <f t="shared" si="0"/>
        <v>184022.40080000003</v>
      </c>
      <c r="O59" s="30" t="s">
        <v>133</v>
      </c>
    </row>
    <row r="60" spans="1:15" ht="21" x14ac:dyDescent="0.35">
      <c r="A60" s="7">
        <v>49</v>
      </c>
      <c r="B60" s="11">
        <v>44473</v>
      </c>
      <c r="C60" s="12">
        <v>131209947</v>
      </c>
      <c r="D60" s="26" t="s">
        <v>81</v>
      </c>
      <c r="E60" s="26">
        <v>135</v>
      </c>
      <c r="F60" s="26" t="str">
        <f>+F32</f>
        <v>SOLUCIONES EMPRESARIALES MONEGROCRISPIN</v>
      </c>
      <c r="G60" s="27">
        <v>86920</v>
      </c>
      <c r="H60" s="27"/>
      <c r="I60" s="27"/>
      <c r="J60" s="27">
        <f>+G60</f>
        <v>86920</v>
      </c>
      <c r="K60" s="24">
        <v>9653</v>
      </c>
      <c r="L60" s="10">
        <v>369.41</v>
      </c>
      <c r="M60" s="10"/>
      <c r="N60" s="10">
        <f t="shared" si="0"/>
        <v>86550.59</v>
      </c>
      <c r="O60" s="30" t="s">
        <v>136</v>
      </c>
    </row>
    <row r="61" spans="1:15" ht="21" x14ac:dyDescent="0.35">
      <c r="A61" s="7">
        <v>50</v>
      </c>
      <c r="B61" s="11">
        <v>44529</v>
      </c>
      <c r="C61" s="12">
        <v>101026391</v>
      </c>
      <c r="D61" s="26" t="s">
        <v>82</v>
      </c>
      <c r="E61" s="26">
        <v>59</v>
      </c>
      <c r="F61" s="26" t="s">
        <v>83</v>
      </c>
      <c r="G61" s="27">
        <v>21456</v>
      </c>
      <c r="H61" s="27">
        <f t="shared" ref="H61:H80" si="7">+G61*18%</f>
        <v>3862.08</v>
      </c>
      <c r="I61" s="27"/>
      <c r="J61" s="27">
        <f t="shared" ref="J61:J81" si="8">+H61+G61</f>
        <v>25318.080000000002</v>
      </c>
      <c r="K61" s="24">
        <v>9631</v>
      </c>
      <c r="L61" s="10">
        <f>+G61*5%</f>
        <v>1072.8</v>
      </c>
      <c r="M61" s="10"/>
      <c r="N61" s="10">
        <f t="shared" si="0"/>
        <v>24245.280000000002</v>
      </c>
      <c r="O61" s="30" t="s">
        <v>133</v>
      </c>
    </row>
    <row r="62" spans="1:15" ht="21" x14ac:dyDescent="0.35">
      <c r="A62" s="7">
        <v>51</v>
      </c>
      <c r="B62" s="11">
        <f>+B61</f>
        <v>44529</v>
      </c>
      <c r="C62" s="12">
        <f>+C61</f>
        <v>101026391</v>
      </c>
      <c r="D62" s="26" t="s">
        <v>84</v>
      </c>
      <c r="E62" s="26">
        <v>60</v>
      </c>
      <c r="F62" s="26" t="str">
        <f>+F61</f>
        <v>DISTRIBUIDORA LAGARES S. R. L.</v>
      </c>
      <c r="G62" s="27">
        <v>4000</v>
      </c>
      <c r="H62" s="27">
        <f t="shared" si="7"/>
        <v>720</v>
      </c>
      <c r="I62" s="27"/>
      <c r="J62" s="27">
        <f t="shared" si="8"/>
        <v>4720</v>
      </c>
      <c r="K62" s="24">
        <v>9644</v>
      </c>
      <c r="L62" s="10">
        <f>+G62*5%</f>
        <v>200</v>
      </c>
      <c r="M62" s="10"/>
      <c r="N62" s="10">
        <f t="shared" si="0"/>
        <v>4520</v>
      </c>
      <c r="O62" s="30" t="s">
        <v>136</v>
      </c>
    </row>
    <row r="63" spans="1:15" ht="21" hidden="1" x14ac:dyDescent="0.35">
      <c r="A63" s="7">
        <v>52</v>
      </c>
      <c r="B63" s="11">
        <v>44523</v>
      </c>
      <c r="C63" s="12">
        <v>101148691</v>
      </c>
      <c r="D63" s="12" t="s">
        <v>85</v>
      </c>
      <c r="E63" s="12">
        <v>61</v>
      </c>
      <c r="F63" s="12" t="s">
        <v>86</v>
      </c>
      <c r="G63" s="10">
        <v>158734.92000000001</v>
      </c>
      <c r="H63" s="10">
        <f t="shared" si="7"/>
        <v>28572.285600000003</v>
      </c>
      <c r="I63" s="10"/>
      <c r="J63" s="35">
        <f t="shared" si="8"/>
        <v>187307.20560000002</v>
      </c>
      <c r="K63" s="24"/>
      <c r="L63" s="10">
        <f>+G63*5%</f>
        <v>7936.746000000001</v>
      </c>
      <c r="M63" s="10"/>
      <c r="N63" s="10">
        <f t="shared" si="0"/>
        <v>179370.4596</v>
      </c>
      <c r="O63" s="46" t="s">
        <v>137</v>
      </c>
    </row>
    <row r="64" spans="1:15" ht="21" x14ac:dyDescent="0.35">
      <c r="A64" s="7">
        <v>53</v>
      </c>
      <c r="B64" s="11">
        <f>+B63</f>
        <v>44523</v>
      </c>
      <c r="C64" s="12">
        <f>+C63</f>
        <v>101148691</v>
      </c>
      <c r="D64" s="26" t="s">
        <v>87</v>
      </c>
      <c r="E64" s="26">
        <v>62</v>
      </c>
      <c r="F64" s="26" t="str">
        <f>+F63</f>
        <v xml:space="preserve">HYLSA </v>
      </c>
      <c r="G64" s="27">
        <v>15192.88</v>
      </c>
      <c r="H64" s="27">
        <f t="shared" si="7"/>
        <v>2734.7183999999997</v>
      </c>
      <c r="I64" s="27"/>
      <c r="J64" s="27">
        <f t="shared" si="8"/>
        <v>17927.598399999999</v>
      </c>
      <c r="K64" s="24">
        <v>9655</v>
      </c>
      <c r="L64" s="10">
        <v>759.64</v>
      </c>
      <c r="M64" s="10"/>
      <c r="N64" s="10">
        <f t="shared" si="0"/>
        <v>17167.9584</v>
      </c>
      <c r="O64" s="30" t="s">
        <v>136</v>
      </c>
    </row>
    <row r="65" spans="1:15" ht="21" x14ac:dyDescent="0.35">
      <c r="A65" s="7">
        <v>54</v>
      </c>
      <c r="B65" s="11">
        <v>44477</v>
      </c>
      <c r="C65" s="12">
        <v>130707987</v>
      </c>
      <c r="D65" s="26" t="s">
        <v>88</v>
      </c>
      <c r="E65" s="26">
        <v>136</v>
      </c>
      <c r="F65" s="26" t="s">
        <v>89</v>
      </c>
      <c r="G65" s="27">
        <v>26160</v>
      </c>
      <c r="H65" s="27">
        <f t="shared" si="7"/>
        <v>4708.8</v>
      </c>
      <c r="I65" s="27"/>
      <c r="J65" s="27">
        <f t="shared" si="8"/>
        <v>30868.799999999999</v>
      </c>
      <c r="K65" s="24">
        <v>9612</v>
      </c>
      <c r="L65" s="10">
        <f>+G65*5%</f>
        <v>1308</v>
      </c>
      <c r="M65" s="10"/>
      <c r="N65" s="10">
        <f t="shared" si="0"/>
        <v>29560.799999999999</v>
      </c>
      <c r="O65" s="30" t="s">
        <v>133</v>
      </c>
    </row>
    <row r="66" spans="1:15" ht="21" x14ac:dyDescent="0.35">
      <c r="A66" s="7">
        <v>55</v>
      </c>
      <c r="B66" s="11">
        <v>44523</v>
      </c>
      <c r="C66" s="12">
        <v>130026671</v>
      </c>
      <c r="D66" s="26" t="s">
        <v>90</v>
      </c>
      <c r="E66" s="26">
        <v>63</v>
      </c>
      <c r="F66" s="26" t="s">
        <v>43</v>
      </c>
      <c r="G66" s="27">
        <v>12500</v>
      </c>
      <c r="H66" s="27">
        <f t="shared" si="7"/>
        <v>2250</v>
      </c>
      <c r="I66" s="27"/>
      <c r="J66" s="27">
        <f t="shared" si="8"/>
        <v>14750</v>
      </c>
      <c r="K66" s="24">
        <v>9640</v>
      </c>
      <c r="L66" s="10">
        <f>+G66*5%</f>
        <v>625</v>
      </c>
      <c r="M66" s="10"/>
      <c r="N66" s="10">
        <f t="shared" si="0"/>
        <v>14125</v>
      </c>
      <c r="O66" s="30" t="s">
        <v>133</v>
      </c>
    </row>
    <row r="67" spans="1:15" ht="21" hidden="1" x14ac:dyDescent="0.35">
      <c r="A67" s="14">
        <v>56</v>
      </c>
      <c r="B67" s="11">
        <v>44502</v>
      </c>
      <c r="C67" s="13" t="s">
        <v>91</v>
      </c>
      <c r="D67" s="12" t="s">
        <v>92</v>
      </c>
      <c r="E67" s="15">
        <v>64</v>
      </c>
      <c r="F67" s="15" t="s">
        <v>93</v>
      </c>
      <c r="G67" s="16">
        <v>144444.44</v>
      </c>
      <c r="H67" s="16">
        <f t="shared" si="7"/>
        <v>25999.999199999998</v>
      </c>
      <c r="I67" s="16"/>
      <c r="J67" s="50">
        <f t="shared" si="8"/>
        <v>170444.43919999999</v>
      </c>
      <c r="K67" s="25"/>
      <c r="L67" s="16"/>
      <c r="M67" s="16"/>
      <c r="N67" s="10">
        <f t="shared" si="0"/>
        <v>170444.43919999999</v>
      </c>
      <c r="O67" s="46" t="s">
        <v>137</v>
      </c>
    </row>
    <row r="68" spans="1:15" ht="19.5" customHeight="1" x14ac:dyDescent="0.35">
      <c r="A68" s="14">
        <v>57</v>
      </c>
      <c r="B68" s="11">
        <v>44509</v>
      </c>
      <c r="C68" s="13" t="s">
        <v>97</v>
      </c>
      <c r="D68" s="26" t="s">
        <v>99</v>
      </c>
      <c r="E68" s="26">
        <v>65</v>
      </c>
      <c r="F68" s="26" t="s">
        <v>98</v>
      </c>
      <c r="G68" s="28">
        <v>22415.25</v>
      </c>
      <c r="H68" s="28">
        <f t="shared" si="7"/>
        <v>4034.7449999999999</v>
      </c>
      <c r="I68" s="28"/>
      <c r="J68" s="28">
        <f t="shared" si="8"/>
        <v>26449.994999999999</v>
      </c>
      <c r="K68" s="24">
        <v>9656</v>
      </c>
      <c r="L68" s="10">
        <v>1120.76</v>
      </c>
      <c r="M68" s="10"/>
      <c r="N68" s="10">
        <f t="shared" si="0"/>
        <v>25329.235000000001</v>
      </c>
      <c r="O68" s="30" t="s">
        <v>136</v>
      </c>
    </row>
    <row r="69" spans="1:15" ht="21" x14ac:dyDescent="0.35">
      <c r="A69" s="14">
        <v>58</v>
      </c>
      <c r="B69" s="11">
        <f>+B68</f>
        <v>44509</v>
      </c>
      <c r="C69" s="13" t="s">
        <v>97</v>
      </c>
      <c r="D69" s="26" t="s">
        <v>100</v>
      </c>
      <c r="E69" s="26">
        <v>66</v>
      </c>
      <c r="F69" s="26" t="str">
        <f>+F68</f>
        <v>LA INNOVACION</v>
      </c>
      <c r="G69" s="28">
        <v>22415.25</v>
      </c>
      <c r="H69" s="28">
        <f t="shared" si="7"/>
        <v>4034.7449999999999</v>
      </c>
      <c r="I69" s="28"/>
      <c r="J69" s="28">
        <f t="shared" si="8"/>
        <v>26449.994999999999</v>
      </c>
      <c r="K69" s="24">
        <v>9656</v>
      </c>
      <c r="L69" s="10">
        <v>1120.76</v>
      </c>
      <c r="M69" s="10"/>
      <c r="N69" s="10">
        <f t="shared" si="0"/>
        <v>25329.235000000001</v>
      </c>
      <c r="O69" s="30" t="s">
        <v>136</v>
      </c>
    </row>
    <row r="70" spans="1:15" ht="21" x14ac:dyDescent="0.35">
      <c r="A70" s="14">
        <v>59</v>
      </c>
      <c r="B70" s="11">
        <f>+B69</f>
        <v>44509</v>
      </c>
      <c r="C70" s="13" t="s">
        <v>97</v>
      </c>
      <c r="D70" s="26" t="s">
        <v>101</v>
      </c>
      <c r="E70" s="26">
        <v>67</v>
      </c>
      <c r="F70" s="26" t="str">
        <f>+F69</f>
        <v>LA INNOVACION</v>
      </c>
      <c r="G70" s="28">
        <v>15250</v>
      </c>
      <c r="H70" s="28">
        <f t="shared" si="7"/>
        <v>2745</v>
      </c>
      <c r="I70" s="28"/>
      <c r="J70" s="28">
        <f t="shared" si="8"/>
        <v>17995</v>
      </c>
      <c r="K70" s="24">
        <v>9656</v>
      </c>
      <c r="L70" s="10">
        <v>762.5</v>
      </c>
      <c r="M70" s="10"/>
      <c r="N70" s="10">
        <f t="shared" si="0"/>
        <v>17232.5</v>
      </c>
      <c r="O70" s="30" t="s">
        <v>136</v>
      </c>
    </row>
    <row r="71" spans="1:15" ht="21" hidden="1" x14ac:dyDescent="0.35">
      <c r="A71" s="14">
        <v>60</v>
      </c>
      <c r="B71" s="11">
        <v>44530</v>
      </c>
      <c r="C71" s="13" t="s">
        <v>102</v>
      </c>
      <c r="D71" s="12" t="s">
        <v>103</v>
      </c>
      <c r="E71" s="12">
        <v>68</v>
      </c>
      <c r="F71" s="12" t="s">
        <v>104</v>
      </c>
      <c r="G71" s="17">
        <v>21947</v>
      </c>
      <c r="H71" s="17">
        <f t="shared" si="7"/>
        <v>3950.46</v>
      </c>
      <c r="I71" s="17"/>
      <c r="J71" s="49">
        <f t="shared" si="8"/>
        <v>25897.46</v>
      </c>
      <c r="K71" s="24"/>
      <c r="L71" s="10"/>
      <c r="M71" s="10"/>
      <c r="N71" s="10">
        <f t="shared" si="0"/>
        <v>25897.46</v>
      </c>
      <c r="O71" s="46" t="s">
        <v>137</v>
      </c>
    </row>
    <row r="72" spans="1:15" ht="21" hidden="1" x14ac:dyDescent="0.35">
      <c r="A72" s="14">
        <v>61</v>
      </c>
      <c r="B72" s="11">
        <v>44538</v>
      </c>
      <c r="C72" s="13" t="s">
        <v>105</v>
      </c>
      <c r="D72" s="12" t="s">
        <v>106</v>
      </c>
      <c r="E72" s="12">
        <v>1</v>
      </c>
      <c r="F72" s="12" t="s">
        <v>107</v>
      </c>
      <c r="G72" s="17">
        <v>14124.29</v>
      </c>
      <c r="H72" s="17">
        <f t="shared" si="7"/>
        <v>2542.3722000000002</v>
      </c>
      <c r="I72" s="17"/>
      <c r="J72" s="49">
        <f t="shared" si="8"/>
        <v>16666.662200000002</v>
      </c>
      <c r="K72" s="24"/>
      <c r="L72" s="10">
        <f>+G72*5%</f>
        <v>706.21450000000004</v>
      </c>
      <c r="M72" s="10"/>
      <c r="N72" s="10">
        <f t="shared" si="0"/>
        <v>15960.447700000002</v>
      </c>
      <c r="O72" s="46" t="s">
        <v>137</v>
      </c>
    </row>
    <row r="73" spans="1:15" ht="21" x14ac:dyDescent="0.35">
      <c r="A73" s="14">
        <v>63</v>
      </c>
      <c r="B73" s="11">
        <v>44351</v>
      </c>
      <c r="C73" s="13" t="s">
        <v>108</v>
      </c>
      <c r="D73" s="26" t="s">
        <v>109</v>
      </c>
      <c r="E73" s="26">
        <v>91</v>
      </c>
      <c r="F73" s="26" t="s">
        <v>29</v>
      </c>
      <c r="G73" s="28">
        <v>14000</v>
      </c>
      <c r="H73" s="28">
        <f t="shared" si="7"/>
        <v>2520</v>
      </c>
      <c r="I73" s="28"/>
      <c r="J73" s="28">
        <f t="shared" si="8"/>
        <v>16520</v>
      </c>
      <c r="K73" s="24">
        <v>9652</v>
      </c>
      <c r="L73" s="10">
        <f>+G73*5%</f>
        <v>700</v>
      </c>
      <c r="M73" s="10"/>
      <c r="N73" s="10">
        <f t="shared" si="0"/>
        <v>15820</v>
      </c>
      <c r="O73" s="30" t="s">
        <v>133</v>
      </c>
    </row>
    <row r="74" spans="1:15" ht="21" x14ac:dyDescent="0.35">
      <c r="A74" s="14">
        <v>64</v>
      </c>
      <c r="B74" s="11">
        <v>44531</v>
      </c>
      <c r="C74" s="13" t="s">
        <v>110</v>
      </c>
      <c r="D74" s="26" t="s">
        <v>111</v>
      </c>
      <c r="E74" s="26">
        <v>2</v>
      </c>
      <c r="F74" s="26" t="s">
        <v>112</v>
      </c>
      <c r="G74" s="28">
        <v>10000</v>
      </c>
      <c r="H74" s="28">
        <f t="shared" si="7"/>
        <v>1800</v>
      </c>
      <c r="I74" s="28"/>
      <c r="J74" s="28">
        <f t="shared" si="8"/>
        <v>11800</v>
      </c>
      <c r="K74" s="24">
        <v>9657</v>
      </c>
      <c r="L74" s="10">
        <f>+G74*5%</f>
        <v>500</v>
      </c>
      <c r="M74" s="10"/>
      <c r="N74" s="10">
        <f t="shared" si="0"/>
        <v>11300</v>
      </c>
      <c r="O74" s="30" t="s">
        <v>136</v>
      </c>
    </row>
    <row r="75" spans="1:15" ht="21" hidden="1" x14ac:dyDescent="0.35">
      <c r="A75" s="14">
        <v>65</v>
      </c>
      <c r="B75" s="11">
        <v>44533</v>
      </c>
      <c r="C75" s="13" t="s">
        <v>113</v>
      </c>
      <c r="D75" s="12" t="s">
        <v>114</v>
      </c>
      <c r="E75" s="12">
        <v>3</v>
      </c>
      <c r="F75" s="12" t="s">
        <v>115</v>
      </c>
      <c r="G75" s="17">
        <v>45364.28</v>
      </c>
      <c r="H75" s="17">
        <f t="shared" si="7"/>
        <v>8165.5703999999996</v>
      </c>
      <c r="I75" s="17"/>
      <c r="J75" s="49">
        <f t="shared" si="8"/>
        <v>53529.850399999996</v>
      </c>
      <c r="K75" s="24"/>
      <c r="L75" s="10">
        <f t="shared" ref="L75:L78" si="9">+G75*5%</f>
        <v>2268.2139999999999</v>
      </c>
      <c r="M75" s="10"/>
      <c r="N75" s="10">
        <f t="shared" si="0"/>
        <v>51261.636399999996</v>
      </c>
      <c r="O75" s="46" t="s">
        <v>137</v>
      </c>
    </row>
    <row r="76" spans="1:15" ht="21" hidden="1" x14ac:dyDescent="0.35">
      <c r="A76" s="14">
        <v>66</v>
      </c>
      <c r="B76" s="11">
        <v>44537</v>
      </c>
      <c r="C76" s="13" t="s">
        <v>116</v>
      </c>
      <c r="D76" s="12" t="s">
        <v>117</v>
      </c>
      <c r="E76" s="12">
        <v>4</v>
      </c>
      <c r="F76" s="12" t="s">
        <v>118</v>
      </c>
      <c r="G76" s="17">
        <v>10233.06</v>
      </c>
      <c r="H76" s="17">
        <f t="shared" si="7"/>
        <v>1841.9507999999998</v>
      </c>
      <c r="I76" s="17"/>
      <c r="J76" s="49">
        <f t="shared" si="8"/>
        <v>12075.0108</v>
      </c>
      <c r="K76" s="24"/>
      <c r="L76" s="10"/>
      <c r="M76" s="10"/>
      <c r="N76" s="10">
        <f t="shared" si="0"/>
        <v>12075.0108</v>
      </c>
      <c r="O76" s="46" t="s">
        <v>137</v>
      </c>
    </row>
    <row r="77" spans="1:15" ht="21" hidden="1" x14ac:dyDescent="0.35">
      <c r="A77" s="14">
        <v>67</v>
      </c>
      <c r="B77" s="11">
        <v>44531</v>
      </c>
      <c r="C77" s="13" t="s">
        <v>119</v>
      </c>
      <c r="D77" s="12" t="s">
        <v>120</v>
      </c>
      <c r="E77" s="12">
        <v>5</v>
      </c>
      <c r="F77" s="12" t="s">
        <v>46</v>
      </c>
      <c r="G77" s="17">
        <v>19057.64</v>
      </c>
      <c r="H77" s="17"/>
      <c r="I77" s="17"/>
      <c r="J77" s="49">
        <f t="shared" si="8"/>
        <v>19057.64</v>
      </c>
      <c r="K77" s="25"/>
      <c r="L77" s="16"/>
      <c r="M77" s="16"/>
      <c r="N77" s="16">
        <f t="shared" ref="N77:N82" si="10">+J77-L77-M77</f>
        <v>19057.64</v>
      </c>
      <c r="O77" s="46" t="s">
        <v>137</v>
      </c>
    </row>
    <row r="78" spans="1:15" ht="21" x14ac:dyDescent="0.35">
      <c r="A78" s="14">
        <v>68</v>
      </c>
      <c r="B78" s="11">
        <v>44533</v>
      </c>
      <c r="C78" s="13" t="s">
        <v>121</v>
      </c>
      <c r="D78" s="26" t="s">
        <v>122</v>
      </c>
      <c r="E78" s="26">
        <v>6</v>
      </c>
      <c r="F78" s="26" t="s">
        <v>16</v>
      </c>
      <c r="G78" s="28">
        <v>343465.2</v>
      </c>
      <c r="H78" s="28">
        <f t="shared" si="7"/>
        <v>61823.735999999997</v>
      </c>
      <c r="I78" s="28"/>
      <c r="J78" s="48">
        <f t="shared" si="8"/>
        <v>405288.93599999999</v>
      </c>
      <c r="K78" s="36">
        <v>9643</v>
      </c>
      <c r="L78" s="37">
        <f t="shared" si="9"/>
        <v>17173.260000000002</v>
      </c>
      <c r="M78" s="37"/>
      <c r="N78" s="37">
        <f t="shared" si="10"/>
        <v>388115.67599999998</v>
      </c>
      <c r="O78" s="38" t="s">
        <v>133</v>
      </c>
    </row>
    <row r="79" spans="1:15" s="45" customFormat="1" ht="21" hidden="1" x14ac:dyDescent="0.35">
      <c r="A79" s="39"/>
      <c r="B79" s="40"/>
      <c r="C79" s="41"/>
      <c r="D79" s="42"/>
      <c r="E79" s="42"/>
      <c r="F79" s="42" t="s">
        <v>138</v>
      </c>
      <c r="G79" s="43">
        <v>50000</v>
      </c>
      <c r="H79" s="43"/>
      <c r="I79" s="43"/>
      <c r="J79" s="47">
        <f t="shared" si="8"/>
        <v>50000</v>
      </c>
      <c r="K79" s="44"/>
      <c r="L79" s="43"/>
      <c r="M79" s="43"/>
      <c r="N79" s="43">
        <f t="shared" si="10"/>
        <v>50000</v>
      </c>
      <c r="O79" s="46" t="s">
        <v>137</v>
      </c>
    </row>
    <row r="80" spans="1:15" s="45" customFormat="1" ht="21" hidden="1" x14ac:dyDescent="0.35">
      <c r="A80" s="39"/>
      <c r="B80" s="40"/>
      <c r="C80" s="42">
        <v>101011939</v>
      </c>
      <c r="D80" s="42" t="s">
        <v>201</v>
      </c>
      <c r="E80" s="42"/>
      <c r="F80" s="42" t="s">
        <v>141</v>
      </c>
      <c r="G80" s="43">
        <v>11498.32</v>
      </c>
      <c r="H80" s="37">
        <f t="shared" si="7"/>
        <v>2069.6976</v>
      </c>
      <c r="I80" s="43"/>
      <c r="J80" s="47">
        <f t="shared" si="8"/>
        <v>13568.017599999999</v>
      </c>
      <c r="K80" s="44"/>
      <c r="L80" s="43"/>
      <c r="M80" s="43"/>
      <c r="N80" s="43">
        <f t="shared" si="10"/>
        <v>13568.017599999999</v>
      </c>
      <c r="O80" s="46" t="s">
        <v>137</v>
      </c>
    </row>
    <row r="81" spans="1:15" s="45" customFormat="1" ht="21" hidden="1" x14ac:dyDescent="0.35">
      <c r="A81" s="39"/>
      <c r="B81" s="40"/>
      <c r="C81" s="41"/>
      <c r="D81" s="42"/>
      <c r="E81" s="42"/>
      <c r="F81" s="42" t="s">
        <v>139</v>
      </c>
      <c r="G81" s="43">
        <v>32000</v>
      </c>
      <c r="H81" s="43"/>
      <c r="I81" s="43"/>
      <c r="J81" s="47">
        <f t="shared" si="8"/>
        <v>32000</v>
      </c>
      <c r="K81" s="44"/>
      <c r="L81" s="43"/>
      <c r="M81" s="43"/>
      <c r="N81" s="43">
        <f t="shared" si="10"/>
        <v>32000</v>
      </c>
      <c r="O81" s="46" t="s">
        <v>137</v>
      </c>
    </row>
    <row r="82" spans="1:15" s="45" customFormat="1" ht="21" hidden="1" x14ac:dyDescent="0.35">
      <c r="A82" s="39"/>
      <c r="B82" s="40">
        <v>44546</v>
      </c>
      <c r="C82" s="41" t="s">
        <v>160</v>
      </c>
      <c r="D82" s="42" t="s">
        <v>140</v>
      </c>
      <c r="E82" s="42"/>
      <c r="F82" s="42" t="s">
        <v>141</v>
      </c>
      <c r="G82" s="43">
        <v>11567.89</v>
      </c>
      <c r="H82" s="43">
        <f t="shared" ref="H82" si="11">+G82*18%</f>
        <v>2082.2201999999997</v>
      </c>
      <c r="I82" s="43"/>
      <c r="J82" s="47">
        <f t="shared" ref="J82" si="12">+H82+G82</f>
        <v>13650.110199999999</v>
      </c>
      <c r="K82" s="44"/>
      <c r="L82" s="43"/>
      <c r="M82" s="43"/>
      <c r="N82" s="43">
        <f t="shared" si="10"/>
        <v>13650.110199999999</v>
      </c>
      <c r="O82" s="46" t="s">
        <v>137</v>
      </c>
    </row>
    <row r="83" spans="1:15" s="45" customFormat="1" ht="21" hidden="1" x14ac:dyDescent="0.35">
      <c r="A83" s="39"/>
      <c r="B83" s="40">
        <v>44516</v>
      </c>
      <c r="C83" s="41" t="s">
        <v>158</v>
      </c>
      <c r="D83" s="42" t="s">
        <v>11</v>
      </c>
      <c r="E83" s="42"/>
      <c r="F83" s="42" t="s">
        <v>143</v>
      </c>
      <c r="G83" s="43">
        <v>19898.310000000001</v>
      </c>
      <c r="H83" s="43">
        <v>3581.69</v>
      </c>
      <c r="I83" s="43"/>
      <c r="J83" s="47">
        <f t="shared" ref="J83:J92" si="13">+H83+G83</f>
        <v>23480</v>
      </c>
      <c r="K83" s="44"/>
      <c r="L83" s="43"/>
      <c r="M83" s="43"/>
      <c r="N83" s="43">
        <f t="shared" ref="N83:N92" si="14">+J83-L83-M83</f>
        <v>23480</v>
      </c>
      <c r="O83" s="46" t="s">
        <v>137</v>
      </c>
    </row>
    <row r="84" spans="1:15" s="45" customFormat="1" ht="21" hidden="1" x14ac:dyDescent="0.35">
      <c r="A84" s="39"/>
      <c r="B84" s="40">
        <v>44544</v>
      </c>
      <c r="C84" s="41" t="s">
        <v>159</v>
      </c>
      <c r="D84" s="42" t="s">
        <v>92</v>
      </c>
      <c r="E84" s="42"/>
      <c r="F84" s="42" t="s">
        <v>144</v>
      </c>
      <c r="G84" s="43">
        <v>19000</v>
      </c>
      <c r="H84" s="43"/>
      <c r="I84" s="43"/>
      <c r="J84" s="47">
        <f t="shared" si="13"/>
        <v>19000</v>
      </c>
      <c r="K84" s="44"/>
      <c r="L84" s="43"/>
      <c r="M84" s="43"/>
      <c r="N84" s="43">
        <f t="shared" si="14"/>
        <v>19000</v>
      </c>
      <c r="O84" s="46" t="s">
        <v>137</v>
      </c>
    </row>
    <row r="85" spans="1:15" s="45" customFormat="1" ht="21" hidden="1" x14ac:dyDescent="0.35">
      <c r="A85" s="39"/>
      <c r="B85" s="40">
        <v>44550</v>
      </c>
      <c r="C85" s="41" t="s">
        <v>156</v>
      </c>
      <c r="D85" s="42" t="s">
        <v>145</v>
      </c>
      <c r="E85" s="42"/>
      <c r="F85" s="42" t="s">
        <v>146</v>
      </c>
      <c r="G85" s="43">
        <v>20000</v>
      </c>
      <c r="H85" s="43"/>
      <c r="I85" s="43"/>
      <c r="J85" s="47">
        <f t="shared" si="13"/>
        <v>20000</v>
      </c>
      <c r="K85" s="44"/>
      <c r="L85" s="43"/>
      <c r="M85" s="43"/>
      <c r="N85" s="43">
        <f t="shared" si="14"/>
        <v>20000</v>
      </c>
      <c r="O85" s="46" t="s">
        <v>137</v>
      </c>
    </row>
    <row r="86" spans="1:15" s="45" customFormat="1" ht="21" hidden="1" x14ac:dyDescent="0.35">
      <c r="A86" s="39"/>
      <c r="B86" s="40">
        <v>44531</v>
      </c>
      <c r="C86" s="41" t="s">
        <v>36</v>
      </c>
      <c r="D86" s="42" t="s">
        <v>147</v>
      </c>
      <c r="E86" s="42"/>
      <c r="F86" s="42" t="s">
        <v>148</v>
      </c>
      <c r="G86" s="43">
        <v>4000</v>
      </c>
      <c r="H86" s="43">
        <f t="shared" ref="H86:H92" si="15">+G86*18%</f>
        <v>720</v>
      </c>
      <c r="I86" s="43"/>
      <c r="J86" s="47">
        <f t="shared" si="13"/>
        <v>4720</v>
      </c>
      <c r="K86" s="44"/>
      <c r="L86" s="43"/>
      <c r="M86" s="43"/>
      <c r="N86" s="43">
        <f t="shared" si="14"/>
        <v>4720</v>
      </c>
      <c r="O86" s="46" t="s">
        <v>137</v>
      </c>
    </row>
    <row r="87" spans="1:15" s="45" customFormat="1" ht="21" hidden="1" x14ac:dyDescent="0.35">
      <c r="A87" s="39"/>
      <c r="B87" s="40">
        <v>44531</v>
      </c>
      <c r="C87" s="41" t="s">
        <v>36</v>
      </c>
      <c r="D87" s="42" t="s">
        <v>27</v>
      </c>
      <c r="E87" s="42"/>
      <c r="F87" s="42" t="s">
        <v>148</v>
      </c>
      <c r="G87" s="43">
        <v>4000</v>
      </c>
      <c r="H87" s="43">
        <f t="shared" si="15"/>
        <v>720</v>
      </c>
      <c r="I87" s="43"/>
      <c r="J87" s="47">
        <f t="shared" si="13"/>
        <v>4720</v>
      </c>
      <c r="K87" s="44"/>
      <c r="L87" s="43"/>
      <c r="M87" s="43"/>
      <c r="N87" s="43">
        <f t="shared" si="14"/>
        <v>4720</v>
      </c>
      <c r="O87" s="46" t="s">
        <v>137</v>
      </c>
    </row>
    <row r="88" spans="1:15" s="45" customFormat="1" ht="21" hidden="1" x14ac:dyDescent="0.35">
      <c r="A88" s="39"/>
      <c r="B88" s="40">
        <v>44265</v>
      </c>
      <c r="C88" s="41" t="s">
        <v>155</v>
      </c>
      <c r="D88" s="42" t="s">
        <v>149</v>
      </c>
      <c r="E88" s="42"/>
      <c r="F88" s="42" t="s">
        <v>150</v>
      </c>
      <c r="G88" s="43">
        <v>54000</v>
      </c>
      <c r="H88" s="43">
        <f t="shared" si="15"/>
        <v>9720</v>
      </c>
      <c r="I88" s="43"/>
      <c r="J88" s="47">
        <f t="shared" si="13"/>
        <v>63720</v>
      </c>
      <c r="K88" s="44"/>
      <c r="L88" s="43"/>
      <c r="M88" s="43"/>
      <c r="N88" s="43">
        <f t="shared" si="14"/>
        <v>63720</v>
      </c>
      <c r="O88" s="46" t="s">
        <v>137</v>
      </c>
    </row>
    <row r="89" spans="1:15" s="45" customFormat="1" ht="21" hidden="1" x14ac:dyDescent="0.35">
      <c r="A89" s="39"/>
      <c r="B89" s="40">
        <v>44265</v>
      </c>
      <c r="C89" s="41" t="s">
        <v>155</v>
      </c>
      <c r="D89" s="42" t="s">
        <v>151</v>
      </c>
      <c r="E89" s="42"/>
      <c r="F89" s="42" t="s">
        <v>150</v>
      </c>
      <c r="G89" s="43">
        <v>17149.150000000001</v>
      </c>
      <c r="H89" s="43">
        <f t="shared" si="15"/>
        <v>3086.8470000000002</v>
      </c>
      <c r="I89" s="43"/>
      <c r="J89" s="47">
        <f t="shared" si="13"/>
        <v>20235.997000000003</v>
      </c>
      <c r="K89" s="44"/>
      <c r="L89" s="43"/>
      <c r="M89" s="43"/>
      <c r="N89" s="43">
        <f t="shared" si="14"/>
        <v>20235.997000000003</v>
      </c>
      <c r="O89" s="46" t="s">
        <v>137</v>
      </c>
    </row>
    <row r="90" spans="1:15" s="45" customFormat="1" ht="21" hidden="1" x14ac:dyDescent="0.35">
      <c r="A90" s="39"/>
      <c r="B90" s="40">
        <v>44530</v>
      </c>
      <c r="C90" s="41" t="s">
        <v>154</v>
      </c>
      <c r="D90" s="42" t="s">
        <v>103</v>
      </c>
      <c r="E90" s="42"/>
      <c r="F90" s="42" t="s">
        <v>104</v>
      </c>
      <c r="G90" s="43">
        <v>22447</v>
      </c>
      <c r="H90" s="43">
        <f t="shared" si="15"/>
        <v>4040.46</v>
      </c>
      <c r="I90" s="43"/>
      <c r="J90" s="47">
        <f t="shared" si="13"/>
        <v>26487.46</v>
      </c>
      <c r="K90" s="44"/>
      <c r="L90" s="43"/>
      <c r="M90" s="43"/>
      <c r="N90" s="43">
        <f t="shared" si="14"/>
        <v>26487.46</v>
      </c>
      <c r="O90" s="46" t="s">
        <v>137</v>
      </c>
    </row>
    <row r="91" spans="1:15" s="45" customFormat="1" ht="21" hidden="1" x14ac:dyDescent="0.35">
      <c r="A91" s="39"/>
      <c r="B91" s="40">
        <v>44543</v>
      </c>
      <c r="C91" s="41" t="s">
        <v>153</v>
      </c>
      <c r="D91" s="42" t="s">
        <v>152</v>
      </c>
      <c r="E91" s="42"/>
      <c r="F91" s="42" t="s">
        <v>58</v>
      </c>
      <c r="G91" s="43">
        <v>112921</v>
      </c>
      <c r="H91" s="43">
        <f t="shared" si="15"/>
        <v>20325.78</v>
      </c>
      <c r="I91" s="43"/>
      <c r="J91" s="47">
        <f t="shared" si="13"/>
        <v>133246.78</v>
      </c>
      <c r="K91" s="44"/>
      <c r="L91" s="43"/>
      <c r="M91" s="43"/>
      <c r="N91" s="43">
        <f t="shared" si="14"/>
        <v>133246.78</v>
      </c>
      <c r="O91" s="46" t="s">
        <v>137</v>
      </c>
    </row>
    <row r="92" spans="1:15" s="45" customFormat="1" ht="21" hidden="1" x14ac:dyDescent="0.35">
      <c r="A92" s="39"/>
      <c r="B92" s="40">
        <v>44559</v>
      </c>
      <c r="C92" s="41" t="s">
        <v>176</v>
      </c>
      <c r="D92" s="42" t="s">
        <v>152</v>
      </c>
      <c r="E92" s="42"/>
      <c r="F92" s="42" t="s">
        <v>177</v>
      </c>
      <c r="G92" s="43">
        <v>468027</v>
      </c>
      <c r="H92" s="43">
        <f t="shared" si="15"/>
        <v>84244.86</v>
      </c>
      <c r="I92" s="43"/>
      <c r="J92" s="47">
        <f t="shared" si="13"/>
        <v>552271.86</v>
      </c>
      <c r="K92" s="44"/>
      <c r="L92" s="43"/>
      <c r="M92" s="43"/>
      <c r="N92" s="43">
        <f t="shared" si="14"/>
        <v>552271.86</v>
      </c>
      <c r="O92" s="46" t="s">
        <v>137</v>
      </c>
    </row>
    <row r="93" spans="1:15" s="45" customFormat="1" ht="21" hidden="1" x14ac:dyDescent="0.35">
      <c r="A93" s="39"/>
      <c r="B93" s="40">
        <v>44550</v>
      </c>
      <c r="C93" s="41" t="s">
        <v>157</v>
      </c>
      <c r="D93" s="42" t="s">
        <v>142</v>
      </c>
      <c r="E93" s="42"/>
      <c r="F93" s="42" t="s">
        <v>83</v>
      </c>
      <c r="G93" s="43">
        <v>4000</v>
      </c>
      <c r="H93" s="43">
        <f t="shared" ref="H93" si="16">+G93*18%</f>
        <v>720</v>
      </c>
      <c r="I93" s="43"/>
      <c r="J93" s="47">
        <f t="shared" ref="J93" si="17">+H93+G93</f>
        <v>4720</v>
      </c>
      <c r="K93" s="44"/>
      <c r="L93" s="43"/>
      <c r="M93" s="43"/>
      <c r="N93" s="43">
        <f t="shared" ref="N93" si="18">+J93-L93-M93</f>
        <v>4720</v>
      </c>
      <c r="O93" s="46" t="s">
        <v>137</v>
      </c>
    </row>
    <row r="94" spans="1:15" s="45" customFormat="1" ht="21" hidden="1" x14ac:dyDescent="0.35">
      <c r="A94" s="39"/>
      <c r="B94" s="40">
        <v>44533</v>
      </c>
      <c r="C94" s="41" t="s">
        <v>163</v>
      </c>
      <c r="D94" s="42" t="s">
        <v>164</v>
      </c>
      <c r="E94" s="42"/>
      <c r="F94" s="42" t="s">
        <v>165</v>
      </c>
      <c r="G94" s="43">
        <v>7800</v>
      </c>
      <c r="H94" s="43">
        <f t="shared" ref="H94:H100" si="19">+G94*18%</f>
        <v>1404</v>
      </c>
      <c r="I94" s="43"/>
      <c r="J94" s="47">
        <f t="shared" ref="J94:J107" si="20">+H94+G94</f>
        <v>9204</v>
      </c>
      <c r="K94" s="44"/>
      <c r="L94" s="43"/>
      <c r="M94" s="43"/>
      <c r="N94" s="43">
        <f t="shared" ref="N94:N112" si="21">+J94-L94-M94</f>
        <v>9204</v>
      </c>
      <c r="O94" s="46" t="s">
        <v>137</v>
      </c>
    </row>
    <row r="95" spans="1:15" s="45" customFormat="1" ht="21" hidden="1" x14ac:dyDescent="0.35">
      <c r="A95" s="39"/>
      <c r="B95" s="40">
        <v>44533</v>
      </c>
      <c r="C95" s="41" t="s">
        <v>163</v>
      </c>
      <c r="D95" s="42" t="s">
        <v>166</v>
      </c>
      <c r="E95" s="42"/>
      <c r="F95" s="42" t="s">
        <v>165</v>
      </c>
      <c r="G95" s="43">
        <v>17200</v>
      </c>
      <c r="H95" s="43">
        <f t="shared" si="19"/>
        <v>3096</v>
      </c>
      <c r="I95" s="43"/>
      <c r="J95" s="47">
        <f t="shared" si="20"/>
        <v>20296</v>
      </c>
      <c r="K95" s="44"/>
      <c r="L95" s="43"/>
      <c r="M95" s="43"/>
      <c r="N95" s="43">
        <f t="shared" si="21"/>
        <v>20296</v>
      </c>
      <c r="O95" s="46" t="s">
        <v>137</v>
      </c>
    </row>
    <row r="96" spans="1:15" s="45" customFormat="1" ht="21" hidden="1" x14ac:dyDescent="0.35">
      <c r="A96" s="39"/>
      <c r="B96" s="40">
        <v>44533</v>
      </c>
      <c r="C96" s="41" t="s">
        <v>163</v>
      </c>
      <c r="D96" s="42" t="s">
        <v>167</v>
      </c>
      <c r="E96" s="42"/>
      <c r="F96" s="42" t="s">
        <v>165</v>
      </c>
      <c r="G96" s="43">
        <v>400</v>
      </c>
      <c r="H96" s="43">
        <f t="shared" si="19"/>
        <v>72</v>
      </c>
      <c r="I96" s="43"/>
      <c r="J96" s="47">
        <f t="shared" si="20"/>
        <v>472</v>
      </c>
      <c r="K96" s="44"/>
      <c r="L96" s="43"/>
      <c r="M96" s="43"/>
      <c r="N96" s="43">
        <f t="shared" si="21"/>
        <v>472</v>
      </c>
      <c r="O96" s="46" t="s">
        <v>137</v>
      </c>
    </row>
    <row r="97" spans="1:15" s="45" customFormat="1" ht="21" hidden="1" x14ac:dyDescent="0.35">
      <c r="A97" s="39"/>
      <c r="B97" s="40">
        <v>44533</v>
      </c>
      <c r="C97" s="41" t="s">
        <v>163</v>
      </c>
      <c r="D97" s="42" t="s">
        <v>168</v>
      </c>
      <c r="E97" s="42"/>
      <c r="F97" s="42" t="s">
        <v>165</v>
      </c>
      <c r="G97" s="43">
        <v>6000</v>
      </c>
      <c r="H97" s="43">
        <f t="shared" si="19"/>
        <v>1080</v>
      </c>
      <c r="I97" s="43"/>
      <c r="J97" s="47">
        <f t="shared" si="20"/>
        <v>7080</v>
      </c>
      <c r="K97" s="44"/>
      <c r="L97" s="43"/>
      <c r="M97" s="43"/>
      <c r="N97" s="43">
        <f t="shared" si="21"/>
        <v>7080</v>
      </c>
      <c r="O97" s="46" t="s">
        <v>137</v>
      </c>
    </row>
    <row r="98" spans="1:15" s="45" customFormat="1" ht="21" hidden="1" x14ac:dyDescent="0.35">
      <c r="A98" s="39"/>
      <c r="B98" s="40">
        <v>44533</v>
      </c>
      <c r="C98" s="41" t="s">
        <v>163</v>
      </c>
      <c r="D98" s="42" t="s">
        <v>169</v>
      </c>
      <c r="E98" s="42"/>
      <c r="F98" s="42" t="s">
        <v>165</v>
      </c>
      <c r="G98" s="43">
        <v>8400</v>
      </c>
      <c r="H98" s="43">
        <f t="shared" si="19"/>
        <v>1512</v>
      </c>
      <c r="I98" s="43"/>
      <c r="J98" s="47">
        <f t="shared" si="20"/>
        <v>9912</v>
      </c>
      <c r="K98" s="44"/>
      <c r="L98" s="43"/>
      <c r="M98" s="43"/>
      <c r="N98" s="43">
        <f t="shared" si="21"/>
        <v>9912</v>
      </c>
      <c r="O98" s="46" t="s">
        <v>137</v>
      </c>
    </row>
    <row r="99" spans="1:15" s="45" customFormat="1" ht="21" hidden="1" x14ac:dyDescent="0.35">
      <c r="A99" s="39"/>
      <c r="B99" s="40">
        <v>44533</v>
      </c>
      <c r="C99" s="41" t="s">
        <v>163</v>
      </c>
      <c r="D99" s="42" t="s">
        <v>170</v>
      </c>
      <c r="E99" s="42"/>
      <c r="F99" s="42" t="s">
        <v>165</v>
      </c>
      <c r="G99" s="43">
        <v>14800</v>
      </c>
      <c r="H99" s="43">
        <f t="shared" si="19"/>
        <v>2664</v>
      </c>
      <c r="I99" s="43"/>
      <c r="J99" s="47">
        <f t="shared" si="20"/>
        <v>17464</v>
      </c>
      <c r="K99" s="44"/>
      <c r="L99" s="43"/>
      <c r="M99" s="43"/>
      <c r="N99" s="43">
        <f t="shared" si="21"/>
        <v>17464</v>
      </c>
      <c r="O99" s="46" t="s">
        <v>137</v>
      </c>
    </row>
    <row r="100" spans="1:15" s="45" customFormat="1" ht="21" hidden="1" x14ac:dyDescent="0.35">
      <c r="A100" s="39"/>
      <c r="B100" s="40">
        <v>44533</v>
      </c>
      <c r="C100" s="41" t="s">
        <v>163</v>
      </c>
      <c r="D100" s="42" t="s">
        <v>171</v>
      </c>
      <c r="E100" s="42"/>
      <c r="F100" s="42" t="s">
        <v>165</v>
      </c>
      <c r="G100" s="43">
        <v>6800</v>
      </c>
      <c r="H100" s="43">
        <f t="shared" si="19"/>
        <v>1224</v>
      </c>
      <c r="I100" s="43"/>
      <c r="J100" s="47">
        <f t="shared" si="20"/>
        <v>8024</v>
      </c>
      <c r="K100" s="44"/>
      <c r="L100" s="43"/>
      <c r="M100" s="43"/>
      <c r="N100" s="43">
        <f t="shared" si="21"/>
        <v>8024</v>
      </c>
      <c r="O100" s="46" t="s">
        <v>137</v>
      </c>
    </row>
    <row r="101" spans="1:15" s="45" customFormat="1" ht="21" hidden="1" x14ac:dyDescent="0.35">
      <c r="A101" s="39"/>
      <c r="B101" s="40">
        <v>44550</v>
      </c>
      <c r="C101" s="41" t="s">
        <v>172</v>
      </c>
      <c r="D101" s="42" t="s">
        <v>173</v>
      </c>
      <c r="E101" s="42"/>
      <c r="F101" s="42" t="s">
        <v>174</v>
      </c>
      <c r="G101" s="43">
        <v>213</v>
      </c>
      <c r="H101" s="43">
        <f>+G101*18%</f>
        <v>38.339999999999996</v>
      </c>
      <c r="I101" s="43"/>
      <c r="J101" s="47">
        <f>+H101+G101</f>
        <v>251.34</v>
      </c>
      <c r="K101" s="44"/>
      <c r="L101" s="43"/>
      <c r="M101" s="43"/>
      <c r="N101" s="43">
        <f t="shared" si="21"/>
        <v>251.34</v>
      </c>
      <c r="O101" s="46" t="s">
        <v>137</v>
      </c>
    </row>
    <row r="102" spans="1:15" s="45" customFormat="1" ht="21" hidden="1" x14ac:dyDescent="0.35">
      <c r="A102" s="39"/>
      <c r="B102" s="40">
        <v>44533</v>
      </c>
      <c r="C102" s="41" t="s">
        <v>172</v>
      </c>
      <c r="D102" s="42" t="s">
        <v>175</v>
      </c>
      <c r="F102" s="42" t="s">
        <v>174</v>
      </c>
      <c r="G102" s="43">
        <v>8808</v>
      </c>
      <c r="H102" s="43">
        <f>+G102*18%</f>
        <v>1585.44</v>
      </c>
      <c r="I102" s="43"/>
      <c r="J102" s="47">
        <f>+H102+G102</f>
        <v>10393.44</v>
      </c>
      <c r="K102" s="44"/>
      <c r="L102" s="43"/>
      <c r="M102" s="43"/>
      <c r="N102" s="43">
        <f t="shared" si="21"/>
        <v>10393.44</v>
      </c>
      <c r="O102" s="46" t="s">
        <v>137</v>
      </c>
    </row>
    <row r="103" spans="1:15" s="45" customFormat="1" ht="21" hidden="1" x14ac:dyDescent="0.35">
      <c r="A103" s="39"/>
      <c r="B103" s="40">
        <v>44539</v>
      </c>
      <c r="C103" s="41" t="s">
        <v>178</v>
      </c>
      <c r="D103" s="42" t="s">
        <v>179</v>
      </c>
      <c r="E103" s="42"/>
      <c r="F103" s="42" t="s">
        <v>60</v>
      </c>
      <c r="G103" s="43">
        <v>2907</v>
      </c>
      <c r="H103" s="43"/>
      <c r="I103" s="43"/>
      <c r="J103" s="47">
        <f t="shared" si="20"/>
        <v>2907</v>
      </c>
      <c r="K103" s="44"/>
      <c r="L103" s="43"/>
      <c r="M103" s="43"/>
      <c r="N103" s="43">
        <f t="shared" si="21"/>
        <v>2907</v>
      </c>
      <c r="O103" s="46" t="s">
        <v>137</v>
      </c>
    </row>
    <row r="104" spans="1:15" s="45" customFormat="1" ht="21" hidden="1" x14ac:dyDescent="0.35">
      <c r="A104" s="39"/>
      <c r="B104" s="40">
        <v>44544</v>
      </c>
      <c r="C104" s="41" t="s">
        <v>178</v>
      </c>
      <c r="D104" s="42" t="s">
        <v>180</v>
      </c>
      <c r="E104" s="42"/>
      <c r="F104" s="42" t="s">
        <v>60</v>
      </c>
      <c r="G104" s="43">
        <v>13620</v>
      </c>
      <c r="H104" s="43"/>
      <c r="I104" s="43"/>
      <c r="J104" s="47">
        <f t="shared" si="20"/>
        <v>13620</v>
      </c>
      <c r="K104" s="44"/>
      <c r="L104" s="43"/>
      <c r="M104" s="43"/>
      <c r="N104" s="43">
        <f t="shared" si="21"/>
        <v>13620</v>
      </c>
      <c r="O104" s="46" t="s">
        <v>137</v>
      </c>
    </row>
    <row r="105" spans="1:15" s="45" customFormat="1" ht="21" hidden="1" x14ac:dyDescent="0.35">
      <c r="A105" s="39"/>
      <c r="B105" s="40">
        <v>44537</v>
      </c>
      <c r="C105" s="41" t="s">
        <v>178</v>
      </c>
      <c r="D105" s="42" t="s">
        <v>181</v>
      </c>
      <c r="E105" s="42"/>
      <c r="F105" s="42" t="s">
        <v>60</v>
      </c>
      <c r="G105" s="43">
        <v>3648</v>
      </c>
      <c r="H105" s="43"/>
      <c r="I105" s="43"/>
      <c r="J105" s="47">
        <f t="shared" si="20"/>
        <v>3648</v>
      </c>
      <c r="K105" s="44"/>
      <c r="L105" s="43"/>
      <c r="M105" s="43"/>
      <c r="N105" s="43">
        <f t="shared" si="21"/>
        <v>3648</v>
      </c>
      <c r="O105" s="46" t="s">
        <v>137</v>
      </c>
    </row>
    <row r="106" spans="1:15" s="45" customFormat="1" ht="21" hidden="1" x14ac:dyDescent="0.35">
      <c r="A106" s="39"/>
      <c r="B106" s="40">
        <v>44558</v>
      </c>
      <c r="C106" s="41" t="s">
        <v>178</v>
      </c>
      <c r="D106" s="42" t="s">
        <v>182</v>
      </c>
      <c r="E106" s="42"/>
      <c r="F106" s="42" t="s">
        <v>60</v>
      </c>
      <c r="G106" s="43">
        <v>2679</v>
      </c>
      <c r="H106" s="43"/>
      <c r="I106" s="43"/>
      <c r="J106" s="47">
        <f t="shared" si="20"/>
        <v>2679</v>
      </c>
      <c r="K106" s="44"/>
      <c r="L106" s="43"/>
      <c r="M106" s="43"/>
      <c r="N106" s="43">
        <f t="shared" si="21"/>
        <v>2679</v>
      </c>
      <c r="O106" s="46" t="s">
        <v>137</v>
      </c>
    </row>
    <row r="107" spans="1:15" s="45" customFormat="1" ht="21" hidden="1" x14ac:dyDescent="0.35">
      <c r="A107" s="39"/>
      <c r="B107" s="40">
        <v>44544</v>
      </c>
      <c r="C107" s="41" t="s">
        <v>178</v>
      </c>
      <c r="D107" s="42" t="s">
        <v>183</v>
      </c>
      <c r="E107" s="42"/>
      <c r="F107" s="42" t="s">
        <v>60</v>
      </c>
      <c r="G107" s="43">
        <v>12933</v>
      </c>
      <c r="H107" s="43"/>
      <c r="I107" s="43"/>
      <c r="J107" s="47">
        <f t="shared" si="20"/>
        <v>12933</v>
      </c>
      <c r="K107" s="44"/>
      <c r="L107" s="43"/>
      <c r="M107" s="43"/>
      <c r="N107" s="43">
        <f t="shared" si="21"/>
        <v>12933</v>
      </c>
      <c r="O107" s="46" t="s">
        <v>137</v>
      </c>
    </row>
    <row r="108" spans="1:15" s="45" customFormat="1" ht="21" hidden="1" x14ac:dyDescent="0.35">
      <c r="A108" s="39"/>
      <c r="B108" s="40">
        <v>44504</v>
      </c>
      <c r="C108" s="41" t="s">
        <v>178</v>
      </c>
      <c r="D108" s="42" t="s">
        <v>184</v>
      </c>
      <c r="E108" s="42"/>
      <c r="F108" s="42" t="s">
        <v>60</v>
      </c>
      <c r="G108" s="43">
        <v>3591</v>
      </c>
      <c r="H108" s="43"/>
      <c r="I108" s="43"/>
      <c r="J108" s="47">
        <f t="shared" ref="J108:J110" si="22">+H108+G108</f>
        <v>3591</v>
      </c>
      <c r="K108" s="44"/>
      <c r="L108" s="43"/>
      <c r="M108" s="43"/>
      <c r="N108" s="43"/>
      <c r="O108" s="46" t="s">
        <v>137</v>
      </c>
    </row>
    <row r="109" spans="1:15" s="45" customFormat="1" ht="21" hidden="1" x14ac:dyDescent="0.35">
      <c r="A109" s="39"/>
      <c r="B109" s="40">
        <v>44505</v>
      </c>
      <c r="C109" s="41" t="s">
        <v>178</v>
      </c>
      <c r="D109" s="42" t="s">
        <v>185</v>
      </c>
      <c r="E109" s="42"/>
      <c r="F109" s="42" t="s">
        <v>60</v>
      </c>
      <c r="G109" s="43">
        <v>9322</v>
      </c>
      <c r="H109" s="43"/>
      <c r="I109" s="43"/>
      <c r="J109" s="47">
        <f t="shared" si="22"/>
        <v>9322</v>
      </c>
      <c r="K109" s="44"/>
      <c r="L109" s="43"/>
      <c r="M109" s="43"/>
      <c r="N109" s="43"/>
      <c r="O109" s="46" t="s">
        <v>137</v>
      </c>
    </row>
    <row r="110" spans="1:15" s="45" customFormat="1" ht="21" hidden="1" x14ac:dyDescent="0.35">
      <c r="A110" s="39"/>
      <c r="B110" s="40">
        <v>44511</v>
      </c>
      <c r="C110" s="41" t="s">
        <v>178</v>
      </c>
      <c r="D110" s="42" t="s">
        <v>186</v>
      </c>
      <c r="E110" s="42"/>
      <c r="F110" s="42" t="s">
        <v>60</v>
      </c>
      <c r="G110" s="43">
        <v>3420</v>
      </c>
      <c r="H110" s="43"/>
      <c r="I110" s="43"/>
      <c r="J110" s="47">
        <f t="shared" si="22"/>
        <v>3420</v>
      </c>
      <c r="K110" s="44"/>
      <c r="L110" s="43"/>
      <c r="M110" s="43"/>
      <c r="N110" s="43"/>
      <c r="O110" s="46" t="s">
        <v>137</v>
      </c>
    </row>
    <row r="111" spans="1:15" s="45" customFormat="1" ht="21" hidden="1" x14ac:dyDescent="0.35">
      <c r="A111" s="39"/>
      <c r="B111" s="40">
        <v>44558</v>
      </c>
      <c r="C111" s="41" t="s">
        <v>189</v>
      </c>
      <c r="D111" s="42" t="s">
        <v>187</v>
      </c>
      <c r="E111" s="42"/>
      <c r="F111" s="42" t="s">
        <v>188</v>
      </c>
      <c r="G111" s="43">
        <v>167309.94</v>
      </c>
      <c r="H111" s="43">
        <v>30115.79</v>
      </c>
      <c r="I111" s="43">
        <v>19311.62</v>
      </c>
      <c r="J111" s="47">
        <f>+G111+H111+I111</f>
        <v>216737.35</v>
      </c>
      <c r="K111" s="44"/>
      <c r="L111" s="43"/>
      <c r="M111" s="43"/>
      <c r="N111" s="43"/>
      <c r="O111" s="46" t="s">
        <v>137</v>
      </c>
    </row>
    <row r="112" spans="1:15" s="45" customFormat="1" ht="21" hidden="1" x14ac:dyDescent="0.35">
      <c r="A112" s="39"/>
      <c r="B112" s="40">
        <v>44558</v>
      </c>
      <c r="C112" s="41" t="s">
        <v>189</v>
      </c>
      <c r="D112" s="42" t="s">
        <v>190</v>
      </c>
      <c r="E112" s="42"/>
      <c r="F112" s="42" t="s">
        <v>188</v>
      </c>
      <c r="G112" s="43">
        <v>146506.32</v>
      </c>
      <c r="H112" s="43">
        <v>26371.15</v>
      </c>
      <c r="I112" s="43">
        <v>13913.81</v>
      </c>
      <c r="J112" s="47">
        <f>+G112+H112+I112</f>
        <v>186791.28</v>
      </c>
      <c r="K112" s="44"/>
      <c r="L112" s="43"/>
      <c r="M112" s="43"/>
      <c r="N112" s="43">
        <f t="shared" si="21"/>
        <v>186791.28</v>
      </c>
      <c r="O112" s="46" t="s">
        <v>137</v>
      </c>
    </row>
    <row r="113" spans="1:15" s="45" customFormat="1" ht="21" hidden="1" x14ac:dyDescent="0.35">
      <c r="A113" s="39"/>
      <c r="B113" s="51">
        <v>44531</v>
      </c>
      <c r="C113" s="41" t="s">
        <v>191</v>
      </c>
      <c r="D113" s="52" t="s">
        <v>192</v>
      </c>
      <c r="E113" s="42"/>
      <c r="F113" s="52" t="s">
        <v>52</v>
      </c>
      <c r="G113" s="43">
        <v>10000</v>
      </c>
      <c r="H113" s="43">
        <f t="shared" ref="H113:H116" si="23">+G113*18%</f>
        <v>1800</v>
      </c>
      <c r="I113" s="43"/>
      <c r="J113" s="47">
        <f t="shared" ref="J113:J116" si="24">+G113+H113+I113</f>
        <v>11800</v>
      </c>
      <c r="K113" s="44"/>
      <c r="L113" s="43"/>
      <c r="M113" s="43"/>
      <c r="N113" s="43"/>
      <c r="O113" s="46" t="s">
        <v>137</v>
      </c>
    </row>
    <row r="114" spans="1:15" s="45" customFormat="1" ht="21" hidden="1" x14ac:dyDescent="0.35">
      <c r="A114" s="39"/>
      <c r="B114" s="40">
        <v>44544</v>
      </c>
      <c r="C114" s="52">
        <v>130738582</v>
      </c>
      <c r="D114" s="52" t="s">
        <v>193</v>
      </c>
      <c r="E114" s="42"/>
      <c r="F114" s="52" t="s">
        <v>194</v>
      </c>
      <c r="G114" s="43">
        <v>16044</v>
      </c>
      <c r="H114" s="43">
        <v>2626.92</v>
      </c>
      <c r="I114" s="43"/>
      <c r="J114" s="47">
        <f t="shared" si="24"/>
        <v>18670.919999999998</v>
      </c>
      <c r="K114" s="44"/>
      <c r="L114" s="43"/>
      <c r="M114" s="43"/>
      <c r="N114" s="43"/>
      <c r="O114" s="46" t="s">
        <v>137</v>
      </c>
    </row>
    <row r="115" spans="1:15" s="45" customFormat="1" ht="21" hidden="1" x14ac:dyDescent="0.35">
      <c r="A115" s="39"/>
      <c r="B115" s="40">
        <v>44552</v>
      </c>
      <c r="C115" s="41" t="s">
        <v>195</v>
      </c>
      <c r="D115" s="42" t="s">
        <v>196</v>
      </c>
      <c r="E115" s="42"/>
      <c r="F115" s="42" t="s">
        <v>197</v>
      </c>
      <c r="G115" s="43">
        <v>338087.8</v>
      </c>
      <c r="H115" s="43">
        <f t="shared" si="23"/>
        <v>60855.803999999996</v>
      </c>
      <c r="I115" s="43"/>
      <c r="J115" s="47">
        <f t="shared" si="24"/>
        <v>398943.60399999999</v>
      </c>
      <c r="K115" s="44"/>
      <c r="L115" s="43"/>
      <c r="M115" s="43"/>
      <c r="N115" s="43"/>
      <c r="O115" s="46" t="s">
        <v>137</v>
      </c>
    </row>
    <row r="116" spans="1:15" s="45" customFormat="1" ht="21" hidden="1" x14ac:dyDescent="0.35">
      <c r="A116" s="39"/>
      <c r="B116" s="40">
        <v>44547</v>
      </c>
      <c r="C116" s="41" t="s">
        <v>198</v>
      </c>
      <c r="D116" s="42" t="s">
        <v>199</v>
      </c>
      <c r="E116" s="42"/>
      <c r="F116" s="42" t="s">
        <v>200</v>
      </c>
      <c r="G116" s="43">
        <v>5075</v>
      </c>
      <c r="H116" s="43">
        <f t="shared" si="23"/>
        <v>913.5</v>
      </c>
      <c r="I116" s="43"/>
      <c r="J116" s="47">
        <f t="shared" si="24"/>
        <v>5988.5</v>
      </c>
      <c r="K116" s="44"/>
      <c r="L116" s="43"/>
      <c r="M116" s="43"/>
      <c r="N116" s="43"/>
      <c r="O116" s="46" t="s">
        <v>137</v>
      </c>
    </row>
    <row r="117" spans="1:15" ht="24" hidden="1" thickBot="1" x14ac:dyDescent="0.4">
      <c r="A117" s="2"/>
      <c r="B117" s="2"/>
      <c r="C117" s="2"/>
      <c r="D117" s="2"/>
      <c r="E117" s="2"/>
      <c r="F117" s="3" t="s">
        <v>94</v>
      </c>
      <c r="G117" s="4">
        <f>SUM(G12:G116)</f>
        <v>6274591.0800000001</v>
      </c>
      <c r="H117" s="4">
        <f t="shared" ref="H117:I117" si="25">SUM(H12:H116)</f>
        <v>787772.62059322</v>
      </c>
      <c r="I117" s="4">
        <f t="shared" si="25"/>
        <v>302573.86001764296</v>
      </c>
      <c r="J117" s="4">
        <f>SUM(J12:J116)</f>
        <v>7364937.5606108634</v>
      </c>
      <c r="K117" s="4">
        <f t="shared" ref="K117:N117" si="26">SUM(K12:K116)</f>
        <v>393629</v>
      </c>
      <c r="L117" s="4">
        <f t="shared" si="26"/>
        <v>221287.52250000008</v>
      </c>
      <c r="M117" s="4">
        <f t="shared" si="26"/>
        <v>40727.440000000002</v>
      </c>
      <c r="N117" s="4">
        <f t="shared" si="26"/>
        <v>6426626.381517645</v>
      </c>
    </row>
  </sheetData>
  <autoFilter ref="A11:O117">
    <filterColumn colId="10">
      <filters>
        <filter val="9463"/>
        <filter val="9599"/>
        <filter val="9606"/>
        <filter val="9612"/>
        <filter val="9615"/>
        <filter val="9616"/>
        <filter val="9617"/>
        <filter val="9618"/>
        <filter val="9619"/>
        <filter val="9621"/>
        <filter val="9622"/>
        <filter val="9623"/>
        <filter val="9624"/>
        <filter val="9626"/>
        <filter val="9627"/>
        <filter val="9631"/>
        <filter val="9640"/>
        <filter val="9641"/>
        <filter val="9642"/>
        <filter val="9643"/>
        <filter val="9644"/>
        <filter val="9651"/>
        <filter val="9652"/>
        <filter val="9653"/>
        <filter val="9655"/>
        <filter val="9656"/>
        <filter val="9657"/>
        <filter val="9658"/>
      </filters>
    </filterColumn>
  </autoFilter>
  <pageMargins left="0.25" right="0.25" top="0.75" bottom="0.75" header="0.3" footer="0.3"/>
  <pageSetup paperSize="9" scale="34" orientation="portrait" r:id="rId1"/>
  <ignoredErrors>
    <ignoredError sqref="C82:C91 C94:C100 C93" numberStoredAsText="1"/>
    <ignoredError sqref="J111 J14 J23 J20 J26 J29 J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opLeftCell="A10" zoomScale="84" zoomScaleNormal="84" workbookViewId="0">
      <selection activeCell="D4" sqref="D4"/>
    </sheetView>
  </sheetViews>
  <sheetFormatPr baseColWidth="10" defaultColWidth="10.7109375" defaultRowHeight="15" x14ac:dyDescent="0.25"/>
  <cols>
    <col min="2" max="2" width="17.140625" customWidth="1"/>
    <col min="3" max="4" width="18.7109375" bestFit="1" customWidth="1"/>
    <col min="6" max="6" width="62.7109375" bestFit="1" customWidth="1"/>
    <col min="7" max="7" width="59" bestFit="1" customWidth="1"/>
    <col min="8" max="8" width="15.42578125" bestFit="1" customWidth="1"/>
    <col min="9" max="9" width="38.28515625" bestFit="1" customWidth="1"/>
    <col min="10" max="10" width="20.140625" bestFit="1" customWidth="1"/>
    <col min="11" max="11" width="28.7109375" bestFit="1" customWidth="1"/>
    <col min="12" max="12" width="20.42578125" bestFit="1" customWidth="1"/>
    <col min="13" max="13" width="21.85546875" bestFit="1" customWidth="1"/>
    <col min="14" max="14" width="19.42578125" bestFit="1" customWidth="1"/>
    <col min="15" max="15" width="16.140625" customWidth="1"/>
  </cols>
  <sheetData>
    <row r="3" spans="1:15" x14ac:dyDescent="0.25">
      <c r="F3" s="20"/>
    </row>
    <row r="5" spans="1:15" x14ac:dyDescent="0.25">
      <c r="F5" s="20"/>
    </row>
    <row r="6" spans="1:15" ht="28.5" x14ac:dyDescent="0.45">
      <c r="G6" s="18" t="s">
        <v>123</v>
      </c>
    </row>
    <row r="7" spans="1:15" ht="26.25" x14ac:dyDescent="0.4">
      <c r="G7" s="19" t="s">
        <v>124</v>
      </c>
    </row>
    <row r="8" spans="1:15" ht="23.25" x14ac:dyDescent="0.35">
      <c r="G8" s="21" t="s">
        <v>125</v>
      </c>
      <c r="H8" s="1"/>
      <c r="I8" s="1"/>
    </row>
    <row r="9" spans="1:15" ht="24" thickBot="1" x14ac:dyDescent="0.4">
      <c r="G9" s="21" t="s">
        <v>126</v>
      </c>
      <c r="H9" s="1"/>
      <c r="I9" s="1"/>
    </row>
    <row r="10" spans="1:15" ht="21.75" thickBot="1" x14ac:dyDescent="0.4">
      <c r="A10" s="5" t="s">
        <v>7</v>
      </c>
      <c r="B10" s="6" t="s">
        <v>0</v>
      </c>
      <c r="C10" s="6" t="s">
        <v>1</v>
      </c>
      <c r="D10" s="6" t="s">
        <v>2</v>
      </c>
      <c r="E10" s="6" t="s">
        <v>129</v>
      </c>
      <c r="F10" s="6" t="s">
        <v>3</v>
      </c>
      <c r="G10" s="6" t="s">
        <v>95</v>
      </c>
      <c r="H10" s="6" t="s">
        <v>4</v>
      </c>
      <c r="I10" s="6" t="s">
        <v>96</v>
      </c>
      <c r="J10" s="6" t="s">
        <v>127</v>
      </c>
      <c r="K10" s="29" t="s">
        <v>132</v>
      </c>
      <c r="L10" s="6" t="s">
        <v>134</v>
      </c>
      <c r="M10" s="6" t="s">
        <v>135</v>
      </c>
      <c r="N10" s="6" t="s">
        <v>131</v>
      </c>
      <c r="O10" s="6" t="s">
        <v>128</v>
      </c>
    </row>
    <row r="11" spans="1:15" ht="21" x14ac:dyDescent="0.35">
      <c r="A11" s="7">
        <v>1</v>
      </c>
      <c r="B11" s="74">
        <v>44515</v>
      </c>
      <c r="C11" s="9">
        <v>131999281</v>
      </c>
      <c r="D11" s="31" t="s">
        <v>5</v>
      </c>
      <c r="E11" s="31">
        <v>39</v>
      </c>
      <c r="F11" s="31" t="s">
        <v>6</v>
      </c>
      <c r="G11" s="27">
        <v>288922</v>
      </c>
      <c r="H11" s="27"/>
      <c r="I11" s="27"/>
      <c r="J11" s="27">
        <v>288922</v>
      </c>
      <c r="K11" s="71">
        <v>9621</v>
      </c>
      <c r="L11" s="10">
        <v>14446.1</v>
      </c>
      <c r="M11" s="10"/>
      <c r="N11" s="10">
        <v>274475.90000000002</v>
      </c>
      <c r="O11" s="30" t="s">
        <v>133</v>
      </c>
    </row>
    <row r="12" spans="1:15" ht="21" x14ac:dyDescent="0.35">
      <c r="A12" s="7">
        <v>2</v>
      </c>
      <c r="B12" s="75">
        <v>44512</v>
      </c>
      <c r="C12" s="12">
        <v>131929885</v>
      </c>
      <c r="D12" s="26" t="s">
        <v>8</v>
      </c>
      <c r="E12" s="26">
        <v>40</v>
      </c>
      <c r="F12" s="26" t="s">
        <v>9</v>
      </c>
      <c r="G12" s="27">
        <v>48100</v>
      </c>
      <c r="H12" s="27">
        <v>8658</v>
      </c>
      <c r="I12" s="27"/>
      <c r="J12" s="27">
        <v>56758</v>
      </c>
      <c r="K12" s="24">
        <v>9651</v>
      </c>
      <c r="L12" s="10">
        <v>2405</v>
      </c>
      <c r="M12" s="10"/>
      <c r="N12" s="10">
        <v>54353</v>
      </c>
      <c r="O12" s="30" t="s">
        <v>136</v>
      </c>
    </row>
    <row r="13" spans="1:15" ht="21" x14ac:dyDescent="0.35">
      <c r="A13" s="7">
        <v>3</v>
      </c>
      <c r="B13" s="75">
        <v>44515</v>
      </c>
      <c r="C13" s="9">
        <v>131999281</v>
      </c>
      <c r="D13" s="26" t="s">
        <v>10</v>
      </c>
      <c r="E13" s="26">
        <v>41</v>
      </c>
      <c r="F13" s="26" t="s">
        <v>6</v>
      </c>
      <c r="G13" s="27">
        <v>10000</v>
      </c>
      <c r="H13" s="27"/>
      <c r="I13" s="27"/>
      <c r="J13" s="27">
        <v>10000</v>
      </c>
      <c r="K13" s="24">
        <v>9621</v>
      </c>
      <c r="L13" s="10">
        <v>500</v>
      </c>
      <c r="M13" s="10"/>
      <c r="N13" s="10">
        <v>9500</v>
      </c>
      <c r="O13" s="30" t="s">
        <v>133</v>
      </c>
    </row>
    <row r="14" spans="1:15" ht="21" x14ac:dyDescent="0.35">
      <c r="A14" s="7">
        <v>5</v>
      </c>
      <c r="B14" s="75">
        <v>44517</v>
      </c>
      <c r="C14" s="12">
        <v>131845894</v>
      </c>
      <c r="D14" s="26" t="s">
        <v>13</v>
      </c>
      <c r="E14" s="26">
        <v>43</v>
      </c>
      <c r="F14" s="26" t="s">
        <v>14</v>
      </c>
      <c r="G14" s="27">
        <v>24500</v>
      </c>
      <c r="H14" s="27">
        <v>4410</v>
      </c>
      <c r="I14" s="27"/>
      <c r="J14" s="27">
        <v>28910</v>
      </c>
      <c r="K14" s="24">
        <v>9619</v>
      </c>
      <c r="L14" s="10">
        <v>1225</v>
      </c>
      <c r="M14" s="10"/>
      <c r="N14" s="10">
        <v>27685</v>
      </c>
      <c r="O14" s="30" t="s">
        <v>133</v>
      </c>
    </row>
    <row r="15" spans="1:15" ht="26.25" x14ac:dyDescent="0.4">
      <c r="A15" s="7">
        <v>6</v>
      </c>
      <c r="B15" s="75">
        <v>44522</v>
      </c>
      <c r="C15" s="12">
        <v>131511546</v>
      </c>
      <c r="D15" s="26" t="s">
        <v>15</v>
      </c>
      <c r="E15" s="26">
        <v>44</v>
      </c>
      <c r="F15" s="26" t="s">
        <v>16</v>
      </c>
      <c r="G15" s="27">
        <v>322653.59999999998</v>
      </c>
      <c r="H15" s="27">
        <v>58077.647999999994</v>
      </c>
      <c r="I15" s="27"/>
      <c r="J15" s="27">
        <v>380731.24799999996</v>
      </c>
      <c r="K15" s="24">
        <v>9643</v>
      </c>
      <c r="L15" s="10">
        <v>16132.68</v>
      </c>
      <c r="M15" s="10"/>
      <c r="N15" s="10">
        <v>364598.56799999997</v>
      </c>
      <c r="O15" s="30" t="s">
        <v>130</v>
      </c>
    </row>
    <row r="16" spans="1:15" ht="26.25" x14ac:dyDescent="0.4">
      <c r="A16" s="7">
        <v>8</v>
      </c>
      <c r="B16" s="75">
        <v>44524</v>
      </c>
      <c r="C16" s="12">
        <v>101100508</v>
      </c>
      <c r="D16" s="26" t="s">
        <v>18</v>
      </c>
      <c r="E16" s="26">
        <v>45</v>
      </c>
      <c r="F16" s="26" t="s">
        <v>19</v>
      </c>
      <c r="G16" s="27">
        <v>85140</v>
      </c>
      <c r="H16" s="27">
        <v>15325.199999999999</v>
      </c>
      <c r="I16" s="27"/>
      <c r="J16" s="27">
        <v>100465.2</v>
      </c>
      <c r="K16" s="24">
        <v>9627</v>
      </c>
      <c r="L16" s="10">
        <v>4257</v>
      </c>
      <c r="M16" s="10"/>
      <c r="N16" s="10">
        <v>96208.2</v>
      </c>
      <c r="O16" s="30" t="s">
        <v>130</v>
      </c>
    </row>
    <row r="17" spans="1:15" ht="26.25" x14ac:dyDescent="0.4">
      <c r="A17" s="7">
        <v>9</v>
      </c>
      <c r="B17" s="75">
        <v>44517</v>
      </c>
      <c r="C17" s="12">
        <v>101526513</v>
      </c>
      <c r="D17" s="26" t="s">
        <v>20</v>
      </c>
      <c r="E17" s="26">
        <v>46</v>
      </c>
      <c r="F17" s="26" t="s">
        <v>21</v>
      </c>
      <c r="G17" s="27">
        <v>43331</v>
      </c>
      <c r="H17" s="27">
        <v>7799.58</v>
      </c>
      <c r="I17" s="27">
        <v>18569.420017642999</v>
      </c>
      <c r="J17" s="27">
        <v>69700.000017643004</v>
      </c>
      <c r="K17" s="32">
        <v>9606</v>
      </c>
      <c r="L17" s="10">
        <v>2166.5500000000002</v>
      </c>
      <c r="M17" s="22"/>
      <c r="N17" s="10">
        <v>67533.450017643001</v>
      </c>
      <c r="O17" s="30" t="s">
        <v>130</v>
      </c>
    </row>
    <row r="18" spans="1:15" ht="21" x14ac:dyDescent="0.35">
      <c r="A18" s="7">
        <v>13</v>
      </c>
      <c r="B18" s="75">
        <v>44470</v>
      </c>
      <c r="C18" s="13" t="s">
        <v>26</v>
      </c>
      <c r="D18" s="26" t="s">
        <v>27</v>
      </c>
      <c r="E18" s="26">
        <v>130</v>
      </c>
      <c r="F18" s="26" t="s">
        <v>28</v>
      </c>
      <c r="G18" s="27">
        <v>211864.4</v>
      </c>
      <c r="H18" s="27">
        <v>38135.602593220006</v>
      </c>
      <c r="I18" s="27"/>
      <c r="J18" s="27">
        <v>250000.00259322001</v>
      </c>
      <c r="K18" s="24">
        <v>9599</v>
      </c>
      <c r="L18" s="10">
        <v>21186.440000000002</v>
      </c>
      <c r="M18" s="10">
        <v>38135.440000000002</v>
      </c>
      <c r="N18" s="10">
        <v>190677.96</v>
      </c>
      <c r="O18" s="30" t="s">
        <v>133</v>
      </c>
    </row>
    <row r="19" spans="1:15" ht="26.25" x14ac:dyDescent="0.4">
      <c r="A19" s="7">
        <v>15</v>
      </c>
      <c r="B19" s="75">
        <v>44511</v>
      </c>
      <c r="C19" s="13" t="s">
        <v>26</v>
      </c>
      <c r="D19" s="26" t="s">
        <v>30</v>
      </c>
      <c r="E19" s="26">
        <v>48</v>
      </c>
      <c r="F19" s="26" t="s">
        <v>28</v>
      </c>
      <c r="G19" s="27">
        <v>32000</v>
      </c>
      <c r="H19" s="27"/>
      <c r="I19" s="27"/>
      <c r="J19" s="27">
        <v>32000</v>
      </c>
      <c r="K19" s="24">
        <v>9626</v>
      </c>
      <c r="L19" s="10">
        <v>3200</v>
      </c>
      <c r="M19" s="10"/>
      <c r="N19" s="10">
        <v>28800</v>
      </c>
      <c r="O19" s="30" t="s">
        <v>130</v>
      </c>
    </row>
    <row r="20" spans="1:15" ht="26.25" x14ac:dyDescent="0.4">
      <c r="A20" s="7">
        <v>16</v>
      </c>
      <c r="B20" s="75">
        <v>44466</v>
      </c>
      <c r="C20" s="12">
        <v>101887575</v>
      </c>
      <c r="D20" s="26" t="s">
        <v>31</v>
      </c>
      <c r="E20" s="26">
        <v>106</v>
      </c>
      <c r="F20" s="26" t="s">
        <v>32</v>
      </c>
      <c r="G20" s="27">
        <v>2500</v>
      </c>
      <c r="H20" s="27">
        <v>450</v>
      </c>
      <c r="I20" s="27"/>
      <c r="J20" s="27">
        <v>2950</v>
      </c>
      <c r="K20" s="24">
        <v>9641</v>
      </c>
      <c r="L20" s="10">
        <v>125</v>
      </c>
      <c r="M20" s="10"/>
      <c r="N20" s="10">
        <v>2825</v>
      </c>
      <c r="O20" s="30" t="s">
        <v>130</v>
      </c>
    </row>
    <row r="21" spans="1:15" ht="26.25" x14ac:dyDescent="0.4">
      <c r="A21" s="7">
        <v>17</v>
      </c>
      <c r="B21" s="75">
        <v>44466</v>
      </c>
      <c r="C21" s="12">
        <v>101887575</v>
      </c>
      <c r="D21" s="26" t="s">
        <v>33</v>
      </c>
      <c r="E21" s="26">
        <v>107</v>
      </c>
      <c r="F21" s="26" t="s">
        <v>32</v>
      </c>
      <c r="G21" s="27">
        <v>3400</v>
      </c>
      <c r="H21" s="27">
        <v>612</v>
      </c>
      <c r="I21" s="27"/>
      <c r="J21" s="27">
        <v>4012</v>
      </c>
      <c r="K21" s="24">
        <v>9641</v>
      </c>
      <c r="L21" s="10">
        <v>170</v>
      </c>
      <c r="M21" s="10"/>
      <c r="N21" s="10">
        <v>3842</v>
      </c>
      <c r="O21" s="30" t="s">
        <v>130</v>
      </c>
    </row>
    <row r="22" spans="1:15" ht="26.25" x14ac:dyDescent="0.4">
      <c r="A22" s="7">
        <v>18</v>
      </c>
      <c r="B22" s="75">
        <v>44511</v>
      </c>
      <c r="C22" s="12">
        <v>130948216</v>
      </c>
      <c r="D22" s="26" t="s">
        <v>34</v>
      </c>
      <c r="E22" s="26">
        <v>49</v>
      </c>
      <c r="F22" s="26" t="s">
        <v>35</v>
      </c>
      <c r="G22" s="27">
        <v>1259690.54</v>
      </c>
      <c r="H22" s="27">
        <v>26075.59</v>
      </c>
      <c r="I22" s="27">
        <v>201550.49</v>
      </c>
      <c r="J22" s="27">
        <v>1487316.62</v>
      </c>
      <c r="K22" s="24">
        <v>9642</v>
      </c>
      <c r="L22" s="10">
        <v>73062.05</v>
      </c>
      <c r="M22" s="10"/>
      <c r="N22" s="10">
        <v>1406431.89</v>
      </c>
      <c r="O22" s="30" t="s">
        <v>130</v>
      </c>
    </row>
    <row r="23" spans="1:15" ht="21" x14ac:dyDescent="0.35">
      <c r="A23" s="7">
        <v>22</v>
      </c>
      <c r="B23" s="75">
        <v>44498</v>
      </c>
      <c r="C23" s="12">
        <v>130026671</v>
      </c>
      <c r="D23" s="26" t="s">
        <v>42</v>
      </c>
      <c r="E23" s="26">
        <v>133</v>
      </c>
      <c r="F23" s="26" t="s">
        <v>43</v>
      </c>
      <c r="G23" s="27">
        <v>15360</v>
      </c>
      <c r="H23" s="27">
        <v>2764.7999999999997</v>
      </c>
      <c r="I23" s="27"/>
      <c r="J23" s="27">
        <v>18124.8</v>
      </c>
      <c r="K23" s="24">
        <v>9640</v>
      </c>
      <c r="L23" s="10">
        <v>768</v>
      </c>
      <c r="M23" s="10"/>
      <c r="N23" s="10">
        <v>17356.8</v>
      </c>
      <c r="O23" s="30" t="s">
        <v>133</v>
      </c>
    </row>
    <row r="24" spans="1:15" ht="21" x14ac:dyDescent="0.35">
      <c r="A24" s="7">
        <v>23</v>
      </c>
      <c r="B24" s="75">
        <v>44522</v>
      </c>
      <c r="C24" s="12">
        <v>130026671</v>
      </c>
      <c r="D24" s="26" t="s">
        <v>44</v>
      </c>
      <c r="E24" s="26">
        <v>50</v>
      </c>
      <c r="F24" s="26" t="s">
        <v>43</v>
      </c>
      <c r="G24" s="27">
        <v>274126.07</v>
      </c>
      <c r="H24" s="27">
        <v>49342.692600000002</v>
      </c>
      <c r="I24" s="27"/>
      <c r="J24" s="27">
        <v>323468.76260000002</v>
      </c>
      <c r="K24" s="24">
        <v>9658</v>
      </c>
      <c r="L24" s="10">
        <v>13706.303500000002</v>
      </c>
      <c r="M24" s="10"/>
      <c r="N24" s="10">
        <v>309762.45910000004</v>
      </c>
      <c r="O24" s="30" t="s">
        <v>136</v>
      </c>
    </row>
    <row r="25" spans="1:15" ht="21" x14ac:dyDescent="0.35">
      <c r="A25" s="7">
        <v>24</v>
      </c>
      <c r="B25" s="75">
        <v>44502</v>
      </c>
      <c r="C25" s="12">
        <v>401500973</v>
      </c>
      <c r="D25" s="26" t="s">
        <v>45</v>
      </c>
      <c r="E25" s="26">
        <v>51</v>
      </c>
      <c r="F25" s="26" t="s">
        <v>46</v>
      </c>
      <c r="G25" s="27">
        <v>5833.33</v>
      </c>
      <c r="H25" s="27"/>
      <c r="I25" s="27"/>
      <c r="J25" s="27">
        <v>5833.33</v>
      </c>
      <c r="K25" s="24">
        <v>9618</v>
      </c>
      <c r="L25" s="10"/>
      <c r="M25" s="10"/>
      <c r="N25" s="10">
        <v>5833.33</v>
      </c>
      <c r="O25" s="30" t="s">
        <v>133</v>
      </c>
    </row>
    <row r="26" spans="1:15" ht="21" x14ac:dyDescent="0.35">
      <c r="A26" s="7">
        <v>25</v>
      </c>
      <c r="B26" s="75">
        <v>44529</v>
      </c>
      <c r="C26" s="12">
        <v>101012072</v>
      </c>
      <c r="D26" s="26" t="s">
        <v>47</v>
      </c>
      <c r="E26" s="26">
        <v>52</v>
      </c>
      <c r="F26" s="26" t="s">
        <v>48</v>
      </c>
      <c r="G26" s="27">
        <v>26896.5</v>
      </c>
      <c r="H26" s="27">
        <v>4303.4400000000005</v>
      </c>
      <c r="I26" s="27"/>
      <c r="J26" s="27">
        <v>31199.940000000002</v>
      </c>
      <c r="K26" s="24">
        <v>9615</v>
      </c>
      <c r="L26" s="10">
        <v>1344.825</v>
      </c>
      <c r="M26" s="10"/>
      <c r="N26" s="10">
        <v>29855.115000000002</v>
      </c>
      <c r="O26" s="30" t="s">
        <v>133</v>
      </c>
    </row>
    <row r="27" spans="1:15" ht="21" x14ac:dyDescent="0.35">
      <c r="A27" s="7">
        <v>26</v>
      </c>
      <c r="B27" s="75">
        <v>44529</v>
      </c>
      <c r="C27" s="12">
        <v>131087728</v>
      </c>
      <c r="D27" s="26" t="s">
        <v>49</v>
      </c>
      <c r="E27" s="26">
        <v>53</v>
      </c>
      <c r="F27" s="26" t="s">
        <v>50</v>
      </c>
      <c r="G27" s="27">
        <v>50525</v>
      </c>
      <c r="H27" s="27">
        <v>9094.5</v>
      </c>
      <c r="I27" s="27"/>
      <c r="J27" s="27">
        <v>59619.5</v>
      </c>
      <c r="K27" s="24">
        <v>9616</v>
      </c>
      <c r="L27" s="10">
        <v>2526.25</v>
      </c>
      <c r="M27" s="10"/>
      <c r="N27" s="10">
        <v>57093.25</v>
      </c>
      <c r="O27" s="30" t="s">
        <v>133</v>
      </c>
    </row>
    <row r="28" spans="1:15" ht="26.25" x14ac:dyDescent="0.4">
      <c r="A28" s="7">
        <v>31</v>
      </c>
      <c r="B28" s="75">
        <v>44446</v>
      </c>
      <c r="C28" s="12">
        <v>130297118</v>
      </c>
      <c r="D28" s="26" t="s">
        <v>57</v>
      </c>
      <c r="E28" s="26">
        <v>109</v>
      </c>
      <c r="F28" s="26" t="s">
        <v>58</v>
      </c>
      <c r="G28" s="27">
        <v>7700</v>
      </c>
      <c r="H28" s="27">
        <v>1386</v>
      </c>
      <c r="I28" s="27"/>
      <c r="J28" s="27">
        <v>9086</v>
      </c>
      <c r="K28" s="24">
        <v>9617</v>
      </c>
      <c r="L28" s="10">
        <v>385</v>
      </c>
      <c r="M28" s="10"/>
      <c r="N28" s="10">
        <v>8701</v>
      </c>
      <c r="O28" s="53" t="s">
        <v>133</v>
      </c>
    </row>
    <row r="29" spans="1:15" ht="26.25" x14ac:dyDescent="0.4">
      <c r="A29" s="7">
        <v>32</v>
      </c>
      <c r="B29" s="75">
        <v>44427</v>
      </c>
      <c r="C29" s="12">
        <v>124027812</v>
      </c>
      <c r="D29" s="26" t="s">
        <v>59</v>
      </c>
      <c r="E29" s="26">
        <v>80</v>
      </c>
      <c r="F29" s="26" t="s">
        <v>60</v>
      </c>
      <c r="G29" s="27">
        <v>3876</v>
      </c>
      <c r="H29" s="27"/>
      <c r="I29" s="27"/>
      <c r="J29" s="27">
        <v>3876</v>
      </c>
      <c r="K29" s="33">
        <v>9463</v>
      </c>
      <c r="L29" s="10">
        <v>193.8</v>
      </c>
      <c r="M29" s="23"/>
      <c r="N29" s="10">
        <v>3682.2</v>
      </c>
      <c r="O29" s="53" t="s">
        <v>133</v>
      </c>
    </row>
    <row r="30" spans="1:15" ht="26.25" x14ac:dyDescent="0.4">
      <c r="A30" s="7">
        <v>33</v>
      </c>
      <c r="B30" s="75">
        <v>44456</v>
      </c>
      <c r="C30" s="12">
        <v>124027812</v>
      </c>
      <c r="D30" s="26" t="s">
        <v>61</v>
      </c>
      <c r="E30" s="26">
        <v>86</v>
      </c>
      <c r="F30" s="26" t="s">
        <v>60</v>
      </c>
      <c r="G30" s="27">
        <v>4959</v>
      </c>
      <c r="H30" s="27"/>
      <c r="I30" s="27"/>
      <c r="J30" s="27">
        <v>4959</v>
      </c>
      <c r="K30" s="33">
        <v>9463</v>
      </c>
      <c r="L30" s="10">
        <v>247.95000000000002</v>
      </c>
      <c r="M30" s="23"/>
      <c r="N30" s="10">
        <v>4711.05</v>
      </c>
      <c r="O30" s="53" t="s">
        <v>133</v>
      </c>
    </row>
    <row r="31" spans="1:15" ht="26.25" x14ac:dyDescent="0.4">
      <c r="A31" s="7">
        <v>34</v>
      </c>
      <c r="B31" s="75">
        <v>44469</v>
      </c>
      <c r="C31" s="12">
        <v>124027812</v>
      </c>
      <c r="D31" s="26" t="s">
        <v>62</v>
      </c>
      <c r="E31" s="26">
        <v>85</v>
      </c>
      <c r="F31" s="26" t="s">
        <v>60</v>
      </c>
      <c r="G31" s="27">
        <v>3648</v>
      </c>
      <c r="H31" s="27"/>
      <c r="I31" s="27"/>
      <c r="J31" s="27">
        <v>3648</v>
      </c>
      <c r="K31" s="33">
        <v>9463</v>
      </c>
      <c r="L31" s="10">
        <v>182.4</v>
      </c>
      <c r="M31" s="23"/>
      <c r="N31" s="10">
        <v>3465.6</v>
      </c>
      <c r="O31" s="53" t="s">
        <v>133</v>
      </c>
    </row>
    <row r="32" spans="1:15" ht="26.25" x14ac:dyDescent="0.4">
      <c r="A32" s="7">
        <v>35</v>
      </c>
      <c r="B32" s="75">
        <v>44440</v>
      </c>
      <c r="C32" s="12">
        <v>124027812</v>
      </c>
      <c r="D32" s="26" t="s">
        <v>63</v>
      </c>
      <c r="E32" s="26">
        <v>89</v>
      </c>
      <c r="F32" s="26" t="s">
        <v>60</v>
      </c>
      <c r="G32" s="27">
        <v>7552</v>
      </c>
      <c r="H32" s="27"/>
      <c r="I32" s="27"/>
      <c r="J32" s="27">
        <v>7552</v>
      </c>
      <c r="K32" s="33">
        <v>9463</v>
      </c>
      <c r="L32" s="10">
        <v>377.6</v>
      </c>
      <c r="M32" s="23"/>
      <c r="N32" s="10">
        <v>7174.4</v>
      </c>
      <c r="O32" s="53" t="s">
        <v>133</v>
      </c>
    </row>
    <row r="33" spans="1:15" ht="26.25" x14ac:dyDescent="0.4">
      <c r="A33" s="7">
        <v>36</v>
      </c>
      <c r="B33" s="75">
        <v>44435</v>
      </c>
      <c r="C33" s="12">
        <v>124027812</v>
      </c>
      <c r="D33" s="26" t="s">
        <v>64</v>
      </c>
      <c r="E33" s="26">
        <v>79</v>
      </c>
      <c r="F33" s="26" t="s">
        <v>60</v>
      </c>
      <c r="G33" s="27">
        <v>6749</v>
      </c>
      <c r="H33" s="27"/>
      <c r="I33" s="27"/>
      <c r="J33" s="27">
        <v>6749</v>
      </c>
      <c r="K33" s="33">
        <v>9463</v>
      </c>
      <c r="L33" s="10">
        <v>337.45000000000005</v>
      </c>
      <c r="M33" s="23"/>
      <c r="N33" s="10">
        <v>6411.55</v>
      </c>
      <c r="O33" s="53" t="s">
        <v>133</v>
      </c>
    </row>
    <row r="34" spans="1:15" ht="26.25" x14ac:dyDescent="0.4">
      <c r="A34" s="7">
        <v>37</v>
      </c>
      <c r="B34" s="75">
        <v>44442</v>
      </c>
      <c r="C34" s="12">
        <v>124027812</v>
      </c>
      <c r="D34" s="26" t="s">
        <v>65</v>
      </c>
      <c r="E34" s="26">
        <v>88</v>
      </c>
      <c r="F34" s="26" t="s">
        <v>60</v>
      </c>
      <c r="G34" s="27">
        <v>3192</v>
      </c>
      <c r="H34" s="27"/>
      <c r="I34" s="27"/>
      <c r="J34" s="27">
        <v>3192</v>
      </c>
      <c r="K34" s="33">
        <v>9463</v>
      </c>
      <c r="L34" s="10">
        <v>159.60000000000002</v>
      </c>
      <c r="M34" s="23"/>
      <c r="N34" s="10">
        <v>3032.4</v>
      </c>
      <c r="O34" s="53" t="s">
        <v>133</v>
      </c>
    </row>
    <row r="35" spans="1:15" ht="26.25" x14ac:dyDescent="0.4">
      <c r="A35" s="7">
        <v>38</v>
      </c>
      <c r="B35" s="75">
        <v>44448</v>
      </c>
      <c r="C35" s="12">
        <v>124027812</v>
      </c>
      <c r="D35" s="26" t="s">
        <v>66</v>
      </c>
      <c r="E35" s="26">
        <v>87</v>
      </c>
      <c r="F35" s="26" t="s">
        <v>60</v>
      </c>
      <c r="G35" s="27">
        <v>2736</v>
      </c>
      <c r="H35" s="27"/>
      <c r="I35" s="27"/>
      <c r="J35" s="27">
        <v>2736</v>
      </c>
      <c r="K35" s="33">
        <v>9463</v>
      </c>
      <c r="L35" s="10">
        <v>136.80000000000001</v>
      </c>
      <c r="M35" s="23"/>
      <c r="N35" s="10">
        <v>2599.1999999999998</v>
      </c>
      <c r="O35" s="53" t="s">
        <v>133</v>
      </c>
    </row>
    <row r="36" spans="1:15" ht="26.25" x14ac:dyDescent="0.4">
      <c r="A36" s="7">
        <v>39</v>
      </c>
      <c r="B36" s="75">
        <v>44462</v>
      </c>
      <c r="C36" s="12">
        <v>124027812</v>
      </c>
      <c r="D36" s="26" t="s">
        <v>67</v>
      </c>
      <c r="E36" s="26">
        <v>84</v>
      </c>
      <c r="F36" s="26" t="s">
        <v>60</v>
      </c>
      <c r="G36" s="27">
        <v>12477</v>
      </c>
      <c r="H36" s="27"/>
      <c r="I36" s="27"/>
      <c r="J36" s="27">
        <v>12477</v>
      </c>
      <c r="K36" s="33">
        <v>9463</v>
      </c>
      <c r="L36" s="10">
        <v>623.85</v>
      </c>
      <c r="M36" s="23"/>
      <c r="N36" s="10">
        <v>11853.15</v>
      </c>
      <c r="O36" s="53" t="s">
        <v>133</v>
      </c>
    </row>
    <row r="37" spans="1:15" ht="21" x14ac:dyDescent="0.35">
      <c r="A37" s="7">
        <v>46</v>
      </c>
      <c r="B37" s="75">
        <v>44526</v>
      </c>
      <c r="C37" s="12">
        <v>102315965</v>
      </c>
      <c r="D37" s="26" t="s">
        <v>76</v>
      </c>
      <c r="E37" s="26">
        <v>56</v>
      </c>
      <c r="F37" s="26" t="s">
        <v>77</v>
      </c>
      <c r="G37" s="27">
        <v>134723.64000000001</v>
      </c>
      <c r="H37" s="27">
        <v>24250.255200000003</v>
      </c>
      <c r="I37" s="27">
        <v>16166.83</v>
      </c>
      <c r="J37" s="27">
        <v>175140.72520000002</v>
      </c>
      <c r="K37" s="24">
        <v>9622</v>
      </c>
      <c r="L37" s="10">
        <v>6736.1820000000007</v>
      </c>
      <c r="M37" s="10"/>
      <c r="N37" s="10">
        <v>168404.54320000001</v>
      </c>
      <c r="O37" s="30" t="s">
        <v>133</v>
      </c>
    </row>
    <row r="38" spans="1:15" ht="21" x14ac:dyDescent="0.35">
      <c r="A38" s="7">
        <v>47</v>
      </c>
      <c r="B38" s="75">
        <v>44528</v>
      </c>
      <c r="C38" s="12">
        <v>101001577</v>
      </c>
      <c r="D38" s="26" t="s">
        <v>78</v>
      </c>
      <c r="E38" s="26">
        <v>57</v>
      </c>
      <c r="F38" s="26" t="s">
        <v>79</v>
      </c>
      <c r="G38" s="27">
        <v>163036.59</v>
      </c>
      <c r="H38" s="27">
        <v>29346.586199999998</v>
      </c>
      <c r="I38" s="27">
        <v>18777.900000000001</v>
      </c>
      <c r="J38" s="27">
        <v>211161.07620000001</v>
      </c>
      <c r="K38" s="24">
        <v>9624</v>
      </c>
      <c r="L38" s="10">
        <v>8151.8294999999998</v>
      </c>
      <c r="M38" s="10"/>
      <c r="N38" s="10">
        <v>203009.24670000002</v>
      </c>
      <c r="O38" s="30" t="s">
        <v>133</v>
      </c>
    </row>
    <row r="39" spans="1:15" ht="21" x14ac:dyDescent="0.35">
      <c r="A39" s="7">
        <v>48</v>
      </c>
      <c r="B39" s="75">
        <v>44528</v>
      </c>
      <c r="C39" s="12">
        <v>101001577</v>
      </c>
      <c r="D39" s="26" t="s">
        <v>80</v>
      </c>
      <c r="E39" s="26">
        <v>58</v>
      </c>
      <c r="F39" s="26" t="s">
        <v>79</v>
      </c>
      <c r="G39" s="27">
        <v>150211.16</v>
      </c>
      <c r="H39" s="27">
        <v>27038.0088</v>
      </c>
      <c r="I39" s="27">
        <v>14283.79</v>
      </c>
      <c r="J39" s="27">
        <v>191532.95880000002</v>
      </c>
      <c r="K39" s="24">
        <v>9623</v>
      </c>
      <c r="L39" s="10">
        <v>7510.5580000000009</v>
      </c>
      <c r="M39" s="10"/>
      <c r="N39" s="10">
        <v>184022.40080000003</v>
      </c>
      <c r="O39" s="30" t="s">
        <v>133</v>
      </c>
    </row>
    <row r="40" spans="1:15" ht="21" x14ac:dyDescent="0.35">
      <c r="A40" s="7">
        <v>49</v>
      </c>
      <c r="B40" s="75">
        <v>44473</v>
      </c>
      <c r="C40" s="12">
        <v>131209947</v>
      </c>
      <c r="D40" s="26" t="s">
        <v>81</v>
      </c>
      <c r="E40" s="26">
        <v>135</v>
      </c>
      <c r="F40" s="26" t="s">
        <v>41</v>
      </c>
      <c r="G40" s="27">
        <v>86920</v>
      </c>
      <c r="H40" s="27"/>
      <c r="I40" s="27"/>
      <c r="J40" s="27">
        <v>86920</v>
      </c>
      <c r="K40" s="24">
        <v>9653</v>
      </c>
      <c r="L40" s="10">
        <v>369.41</v>
      </c>
      <c r="M40" s="10"/>
      <c r="N40" s="10">
        <v>86550.59</v>
      </c>
      <c r="O40" s="30" t="s">
        <v>136</v>
      </c>
    </row>
    <row r="41" spans="1:15" ht="21" x14ac:dyDescent="0.35">
      <c r="A41" s="7">
        <v>50</v>
      </c>
      <c r="B41" s="75">
        <v>44529</v>
      </c>
      <c r="C41" s="12">
        <v>101026391</v>
      </c>
      <c r="D41" s="26" t="s">
        <v>82</v>
      </c>
      <c r="E41" s="26">
        <v>59</v>
      </c>
      <c r="F41" s="26" t="s">
        <v>83</v>
      </c>
      <c r="G41" s="27">
        <v>21456</v>
      </c>
      <c r="H41" s="27">
        <v>3862.08</v>
      </c>
      <c r="I41" s="27"/>
      <c r="J41" s="27">
        <v>25318.080000000002</v>
      </c>
      <c r="K41" s="24">
        <v>9631</v>
      </c>
      <c r="L41" s="10">
        <v>1072.8</v>
      </c>
      <c r="M41" s="10"/>
      <c r="N41" s="10">
        <v>24245.280000000002</v>
      </c>
      <c r="O41" s="30" t="s">
        <v>133</v>
      </c>
    </row>
    <row r="42" spans="1:15" ht="21" x14ac:dyDescent="0.35">
      <c r="A42" s="7">
        <v>51</v>
      </c>
      <c r="B42" s="75">
        <v>44529</v>
      </c>
      <c r="C42" s="12">
        <v>101026391</v>
      </c>
      <c r="D42" s="26" t="s">
        <v>84</v>
      </c>
      <c r="E42" s="26">
        <v>60</v>
      </c>
      <c r="F42" s="26" t="s">
        <v>83</v>
      </c>
      <c r="G42" s="27">
        <v>4000</v>
      </c>
      <c r="H42" s="27">
        <v>720</v>
      </c>
      <c r="I42" s="27"/>
      <c r="J42" s="27">
        <v>4720</v>
      </c>
      <c r="K42" s="24">
        <v>9644</v>
      </c>
      <c r="L42" s="10">
        <v>200</v>
      </c>
      <c r="M42" s="10"/>
      <c r="N42" s="10">
        <v>4520</v>
      </c>
      <c r="O42" s="30" t="s">
        <v>136</v>
      </c>
    </row>
    <row r="43" spans="1:15" ht="21" x14ac:dyDescent="0.35">
      <c r="A43" s="7">
        <v>53</v>
      </c>
      <c r="B43" s="75">
        <v>44523</v>
      </c>
      <c r="C43" s="12">
        <v>101148691</v>
      </c>
      <c r="D43" s="26" t="s">
        <v>87</v>
      </c>
      <c r="E43" s="26">
        <v>62</v>
      </c>
      <c r="F43" s="26" t="s">
        <v>86</v>
      </c>
      <c r="G43" s="27">
        <v>15192.88</v>
      </c>
      <c r="H43" s="27">
        <v>2734.7183999999997</v>
      </c>
      <c r="I43" s="27"/>
      <c r="J43" s="27">
        <v>17927.598399999999</v>
      </c>
      <c r="K43" s="24">
        <v>9655</v>
      </c>
      <c r="L43" s="10">
        <v>759.64</v>
      </c>
      <c r="M43" s="10"/>
      <c r="N43" s="10">
        <v>17167.9584</v>
      </c>
      <c r="O43" s="30" t="s">
        <v>136</v>
      </c>
    </row>
    <row r="44" spans="1:15" ht="21" x14ac:dyDescent="0.35">
      <c r="A44" s="7">
        <v>54</v>
      </c>
      <c r="B44" s="75">
        <v>44477</v>
      </c>
      <c r="C44" s="12">
        <v>130707987</v>
      </c>
      <c r="D44" s="26" t="s">
        <v>88</v>
      </c>
      <c r="E44" s="26">
        <v>136</v>
      </c>
      <c r="F44" s="26" t="s">
        <v>89</v>
      </c>
      <c r="G44" s="27">
        <v>26160</v>
      </c>
      <c r="H44" s="27">
        <v>4708.8</v>
      </c>
      <c r="I44" s="27"/>
      <c r="J44" s="27">
        <v>30868.799999999999</v>
      </c>
      <c r="K44" s="24">
        <v>9612</v>
      </c>
      <c r="L44" s="10">
        <v>1308</v>
      </c>
      <c r="M44" s="10"/>
      <c r="N44" s="10">
        <v>29560.799999999999</v>
      </c>
      <c r="O44" s="30" t="s">
        <v>133</v>
      </c>
    </row>
    <row r="45" spans="1:15" ht="21" x14ac:dyDescent="0.35">
      <c r="A45" s="7">
        <v>55</v>
      </c>
      <c r="B45" s="75">
        <v>44523</v>
      </c>
      <c r="C45" s="12">
        <v>130026671</v>
      </c>
      <c r="D45" s="26" t="s">
        <v>90</v>
      </c>
      <c r="E45" s="26">
        <v>63</v>
      </c>
      <c r="F45" s="26" t="s">
        <v>43</v>
      </c>
      <c r="G45" s="27">
        <v>12500</v>
      </c>
      <c r="H45" s="27">
        <v>2250</v>
      </c>
      <c r="I45" s="27"/>
      <c r="J45" s="27">
        <v>14750</v>
      </c>
      <c r="K45" s="24">
        <v>9640</v>
      </c>
      <c r="L45" s="10">
        <v>625</v>
      </c>
      <c r="M45" s="10"/>
      <c r="N45" s="10">
        <v>14125</v>
      </c>
      <c r="O45" s="30" t="s">
        <v>133</v>
      </c>
    </row>
    <row r="46" spans="1:15" ht="21" x14ac:dyDescent="0.35">
      <c r="A46" s="14">
        <v>57</v>
      </c>
      <c r="B46" s="75">
        <v>44509</v>
      </c>
      <c r="C46" s="13" t="s">
        <v>97</v>
      </c>
      <c r="D46" s="26" t="s">
        <v>99</v>
      </c>
      <c r="E46" s="26">
        <v>65</v>
      </c>
      <c r="F46" s="26" t="s">
        <v>98</v>
      </c>
      <c r="G46" s="28">
        <v>22415.25</v>
      </c>
      <c r="H46" s="28">
        <v>4034.7449999999999</v>
      </c>
      <c r="I46" s="28"/>
      <c r="J46" s="28">
        <v>26449.994999999999</v>
      </c>
      <c r="K46" s="24">
        <v>9656</v>
      </c>
      <c r="L46" s="10">
        <v>1120.76</v>
      </c>
      <c r="M46" s="10"/>
      <c r="N46" s="10">
        <v>25329.235000000001</v>
      </c>
      <c r="O46" s="30" t="s">
        <v>136</v>
      </c>
    </row>
    <row r="47" spans="1:15" ht="21" x14ac:dyDescent="0.35">
      <c r="A47" s="14">
        <v>58</v>
      </c>
      <c r="B47" s="75">
        <v>44509</v>
      </c>
      <c r="C47" s="13" t="s">
        <v>97</v>
      </c>
      <c r="D47" s="26" t="s">
        <v>100</v>
      </c>
      <c r="E47" s="26">
        <v>66</v>
      </c>
      <c r="F47" s="26" t="s">
        <v>98</v>
      </c>
      <c r="G47" s="28">
        <v>22415.25</v>
      </c>
      <c r="H47" s="28">
        <v>4034.7449999999999</v>
      </c>
      <c r="I47" s="28"/>
      <c r="J47" s="28">
        <v>26449.994999999999</v>
      </c>
      <c r="K47" s="24">
        <v>9656</v>
      </c>
      <c r="L47" s="10">
        <v>1120.76</v>
      </c>
      <c r="M47" s="10"/>
      <c r="N47" s="10">
        <v>25329.235000000001</v>
      </c>
      <c r="O47" s="30" t="s">
        <v>136</v>
      </c>
    </row>
    <row r="48" spans="1:15" ht="21" x14ac:dyDescent="0.35">
      <c r="A48" s="14">
        <v>59</v>
      </c>
      <c r="B48" s="75">
        <v>44509</v>
      </c>
      <c r="C48" s="13" t="s">
        <v>97</v>
      </c>
      <c r="D48" s="26" t="s">
        <v>101</v>
      </c>
      <c r="E48" s="26">
        <v>67</v>
      </c>
      <c r="F48" s="26" t="s">
        <v>98</v>
      </c>
      <c r="G48" s="28">
        <v>15250</v>
      </c>
      <c r="H48" s="28">
        <v>2745</v>
      </c>
      <c r="I48" s="28"/>
      <c r="J48" s="28">
        <v>17995</v>
      </c>
      <c r="K48" s="24">
        <v>9656</v>
      </c>
      <c r="L48" s="10">
        <v>762.5</v>
      </c>
      <c r="M48" s="10"/>
      <c r="N48" s="10">
        <v>17232.5</v>
      </c>
      <c r="O48" s="30" t="s">
        <v>136</v>
      </c>
    </row>
    <row r="49" spans="1:15" ht="21" x14ac:dyDescent="0.35">
      <c r="A49" s="14">
        <v>63</v>
      </c>
      <c r="B49" s="75">
        <v>44351</v>
      </c>
      <c r="C49" s="13" t="s">
        <v>108</v>
      </c>
      <c r="D49" s="26" t="s">
        <v>109</v>
      </c>
      <c r="E49" s="26">
        <v>91</v>
      </c>
      <c r="F49" s="26" t="s">
        <v>29</v>
      </c>
      <c r="G49" s="28">
        <v>14000</v>
      </c>
      <c r="H49" s="28">
        <v>2520</v>
      </c>
      <c r="I49" s="28"/>
      <c r="J49" s="28">
        <v>16520</v>
      </c>
      <c r="K49" s="24">
        <v>9652</v>
      </c>
      <c r="L49" s="10">
        <v>700</v>
      </c>
      <c r="M49" s="10"/>
      <c r="N49" s="10">
        <v>15820</v>
      </c>
      <c r="O49" s="30" t="s">
        <v>133</v>
      </c>
    </row>
    <row r="50" spans="1:15" ht="21" x14ac:dyDescent="0.35">
      <c r="A50" s="14">
        <v>64</v>
      </c>
      <c r="B50" s="75">
        <v>44531</v>
      </c>
      <c r="C50" s="13" t="s">
        <v>110</v>
      </c>
      <c r="D50" s="26" t="s">
        <v>111</v>
      </c>
      <c r="E50" s="26">
        <v>2</v>
      </c>
      <c r="F50" s="26" t="s">
        <v>112</v>
      </c>
      <c r="G50" s="28">
        <v>10000</v>
      </c>
      <c r="H50" s="28">
        <v>1800</v>
      </c>
      <c r="I50" s="28"/>
      <c r="J50" s="28">
        <v>11800</v>
      </c>
      <c r="K50" s="24">
        <v>9657</v>
      </c>
      <c r="L50" s="10">
        <v>500</v>
      </c>
      <c r="M50" s="10"/>
      <c r="N50" s="10">
        <v>11300</v>
      </c>
      <c r="O50" s="30" t="s">
        <v>136</v>
      </c>
    </row>
    <row r="51" spans="1:15" ht="21" x14ac:dyDescent="0.35">
      <c r="A51" s="14">
        <v>68</v>
      </c>
      <c r="B51" s="75">
        <v>44533</v>
      </c>
      <c r="C51" s="13" t="s">
        <v>121</v>
      </c>
      <c r="D51" s="26" t="s">
        <v>122</v>
      </c>
      <c r="E51" s="26">
        <v>6</v>
      </c>
      <c r="F51" s="26" t="s">
        <v>16</v>
      </c>
      <c r="G51" s="28">
        <v>343465.2</v>
      </c>
      <c r="H51" s="28">
        <v>61823.735999999997</v>
      </c>
      <c r="I51" s="28"/>
      <c r="J51" s="48">
        <v>405288.93599999999</v>
      </c>
      <c r="K51" s="36">
        <v>9643</v>
      </c>
      <c r="L51" s="37">
        <v>17173.260000000002</v>
      </c>
      <c r="M51" s="37"/>
      <c r="N51" s="37">
        <v>388115.67599999998</v>
      </c>
      <c r="O51" s="38" t="s">
        <v>133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4:Q114"/>
  <sheetViews>
    <sheetView topLeftCell="A33" zoomScale="70" zoomScaleNormal="70" workbookViewId="0">
      <selection activeCell="D33" sqref="D33"/>
    </sheetView>
  </sheetViews>
  <sheetFormatPr baseColWidth="10" defaultColWidth="10.7109375" defaultRowHeight="15" x14ac:dyDescent="0.25"/>
  <cols>
    <col min="1" max="1" width="11.5703125" bestFit="1" customWidth="1"/>
    <col min="2" max="2" width="17.42578125" customWidth="1"/>
    <col min="3" max="3" width="21" bestFit="1" customWidth="1"/>
    <col min="4" max="4" width="31.85546875" bestFit="1" customWidth="1"/>
    <col min="5" max="5" width="23.28515625" style="20" customWidth="1"/>
    <col min="6" max="6" width="61" customWidth="1"/>
    <col min="7" max="7" width="27.5703125" customWidth="1"/>
    <col min="8" max="8" width="20.140625" customWidth="1"/>
    <col min="9" max="9" width="26.7109375" customWidth="1"/>
    <col min="10" max="10" width="24.7109375" customWidth="1"/>
    <col min="11" max="13" width="30.42578125" hidden="1" customWidth="1"/>
    <col min="14" max="14" width="18.28515625" customWidth="1"/>
    <col min="15" max="15" width="23.140625" customWidth="1"/>
    <col min="16" max="16" width="24.7109375" customWidth="1"/>
    <col min="17" max="17" width="66.85546875" customWidth="1"/>
  </cols>
  <sheetData>
    <row r="4" spans="1:17" x14ac:dyDescent="0.25">
      <c r="F4" s="20"/>
    </row>
    <row r="6" spans="1:17" ht="30" customHeight="1" x14ac:dyDescent="0.25">
      <c r="F6" s="20"/>
    </row>
    <row r="7" spans="1:17" ht="23.25" customHeight="1" x14ac:dyDescent="0.45">
      <c r="A7" s="189" t="s">
        <v>123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  <row r="8" spans="1:17" ht="21.75" customHeight="1" x14ac:dyDescent="0.4">
      <c r="A8" s="190" t="s">
        <v>124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</row>
    <row r="9" spans="1:17" ht="18.75" customHeight="1" x14ac:dyDescent="0.35">
      <c r="A9" s="191" t="s">
        <v>224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</row>
    <row r="10" spans="1:17" ht="19.5" customHeight="1" thickBot="1" x14ac:dyDescent="0.4">
      <c r="A10" s="192" t="s">
        <v>126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17" ht="25.5" customHeight="1" x14ac:dyDescent="0.35">
      <c r="A11" s="57" t="s">
        <v>7</v>
      </c>
      <c r="B11" s="58" t="s">
        <v>0</v>
      </c>
      <c r="C11" s="58" t="s">
        <v>1</v>
      </c>
      <c r="D11" s="58" t="s">
        <v>2</v>
      </c>
      <c r="E11" s="57" t="s">
        <v>129</v>
      </c>
      <c r="F11" s="58" t="s">
        <v>3</v>
      </c>
      <c r="G11" s="58" t="s">
        <v>95</v>
      </c>
      <c r="H11" s="58" t="s">
        <v>4</v>
      </c>
      <c r="I11" s="58" t="s">
        <v>96</v>
      </c>
      <c r="J11" s="58" t="s">
        <v>127</v>
      </c>
      <c r="K11" s="59" t="s">
        <v>132</v>
      </c>
      <c r="L11" s="58" t="s">
        <v>134</v>
      </c>
      <c r="M11" s="58" t="s">
        <v>135</v>
      </c>
      <c r="N11" s="57" t="s">
        <v>204</v>
      </c>
      <c r="O11" s="57" t="s">
        <v>205</v>
      </c>
      <c r="P11" s="58" t="s">
        <v>131</v>
      </c>
      <c r="Q11" s="58" t="s">
        <v>128</v>
      </c>
    </row>
    <row r="12" spans="1:17" ht="21" hidden="1" customHeight="1" x14ac:dyDescent="0.35">
      <c r="A12" s="14">
        <v>1</v>
      </c>
      <c r="B12" s="11">
        <v>44515</v>
      </c>
      <c r="C12" s="54">
        <v>131999281</v>
      </c>
      <c r="D12" s="54" t="s">
        <v>5</v>
      </c>
      <c r="E12" s="54">
        <v>39</v>
      </c>
      <c r="F12" s="54" t="s">
        <v>6</v>
      </c>
      <c r="G12" s="56">
        <v>288922</v>
      </c>
      <c r="H12" s="56"/>
      <c r="I12" s="56"/>
      <c r="J12" s="56">
        <v>288922</v>
      </c>
      <c r="K12" s="60">
        <v>9621</v>
      </c>
      <c r="L12" s="56">
        <f>+G12*5%</f>
        <v>14446.1</v>
      </c>
      <c r="M12" s="56"/>
      <c r="N12" s="56"/>
      <c r="O12" s="56"/>
      <c r="P12" s="56">
        <f>+J12-L12-M12</f>
        <v>274475.90000000002</v>
      </c>
      <c r="Q12" s="61" t="s">
        <v>133</v>
      </c>
    </row>
    <row r="13" spans="1:17" ht="21" hidden="1" customHeight="1" x14ac:dyDescent="0.35">
      <c r="A13" s="14">
        <v>2</v>
      </c>
      <c r="B13" s="11">
        <v>44512</v>
      </c>
      <c r="C13" s="54">
        <v>131929885</v>
      </c>
      <c r="D13" s="54" t="s">
        <v>8</v>
      </c>
      <c r="E13" s="54">
        <v>40</v>
      </c>
      <c r="F13" s="54" t="s">
        <v>9</v>
      </c>
      <c r="G13" s="56">
        <v>48100</v>
      </c>
      <c r="H13" s="56">
        <f>+G13*18%</f>
        <v>8658</v>
      </c>
      <c r="I13" s="56"/>
      <c r="J13" s="56">
        <f>+H13+G13</f>
        <v>56758</v>
      </c>
      <c r="K13" s="60">
        <v>9651</v>
      </c>
      <c r="L13" s="56">
        <f>+G13*5%</f>
        <v>2405</v>
      </c>
      <c r="M13" s="56"/>
      <c r="N13" s="56"/>
      <c r="O13" s="56"/>
      <c r="P13" s="56">
        <f t="shared" ref="P13:P64" si="0">+J13-L13-M13</f>
        <v>54353</v>
      </c>
      <c r="Q13" s="61" t="s">
        <v>136</v>
      </c>
    </row>
    <row r="14" spans="1:17" ht="21" hidden="1" customHeight="1" x14ac:dyDescent="0.35">
      <c r="A14" s="14">
        <v>3</v>
      </c>
      <c r="B14" s="11">
        <v>44515</v>
      </c>
      <c r="C14" s="54">
        <v>131999281</v>
      </c>
      <c r="D14" s="54" t="s">
        <v>10</v>
      </c>
      <c r="E14" s="54">
        <v>41</v>
      </c>
      <c r="F14" s="54" t="str">
        <f>+F12</f>
        <v>TRANSPORTE LAGARES</v>
      </c>
      <c r="G14" s="56">
        <v>10000</v>
      </c>
      <c r="H14" s="56"/>
      <c r="I14" s="56"/>
      <c r="J14" s="56">
        <f>+G14</f>
        <v>10000</v>
      </c>
      <c r="K14" s="60">
        <v>9621</v>
      </c>
      <c r="L14" s="56">
        <f>+G14*5%</f>
        <v>500</v>
      </c>
      <c r="M14" s="56"/>
      <c r="N14" s="56"/>
      <c r="O14" s="56"/>
      <c r="P14" s="56">
        <f t="shared" si="0"/>
        <v>9500</v>
      </c>
      <c r="Q14" s="61" t="s">
        <v>133</v>
      </c>
    </row>
    <row r="15" spans="1:17" ht="21" hidden="1" customHeight="1" x14ac:dyDescent="0.35">
      <c r="A15" s="14">
        <v>5</v>
      </c>
      <c r="B15" s="11">
        <v>44517</v>
      </c>
      <c r="C15" s="54">
        <v>131845894</v>
      </c>
      <c r="D15" s="54" t="s">
        <v>13</v>
      </c>
      <c r="E15" s="54">
        <v>43</v>
      </c>
      <c r="F15" s="54" t="s">
        <v>14</v>
      </c>
      <c r="G15" s="56">
        <v>24500</v>
      </c>
      <c r="H15" s="56">
        <f t="shared" ref="H15:H18" si="1">+G15*18%</f>
        <v>4410</v>
      </c>
      <c r="I15" s="56"/>
      <c r="J15" s="56">
        <f>+H15+G15</f>
        <v>28910</v>
      </c>
      <c r="K15" s="60">
        <v>9619</v>
      </c>
      <c r="L15" s="56">
        <f t="shared" ref="L15" si="2">+G15*5%</f>
        <v>1225</v>
      </c>
      <c r="M15" s="56"/>
      <c r="N15" s="56"/>
      <c r="O15" s="56"/>
      <c r="P15" s="56">
        <f t="shared" si="0"/>
        <v>27685</v>
      </c>
      <c r="Q15" s="61" t="s">
        <v>133</v>
      </c>
    </row>
    <row r="16" spans="1:17" ht="26.25" hidden="1" customHeight="1" x14ac:dyDescent="0.4">
      <c r="A16" s="14">
        <v>6</v>
      </c>
      <c r="B16" s="11">
        <v>44522</v>
      </c>
      <c r="C16" s="54">
        <v>131511546</v>
      </c>
      <c r="D16" s="54" t="s">
        <v>15</v>
      </c>
      <c r="E16" s="54">
        <v>44</v>
      </c>
      <c r="F16" s="54" t="s">
        <v>16</v>
      </c>
      <c r="G16" s="56">
        <v>322653.59999999998</v>
      </c>
      <c r="H16" s="56">
        <f t="shared" si="1"/>
        <v>58077.647999999994</v>
      </c>
      <c r="I16" s="56"/>
      <c r="J16" s="56">
        <f>+H16+G16</f>
        <v>380731.24799999996</v>
      </c>
      <c r="K16" s="60">
        <v>9643</v>
      </c>
      <c r="L16" s="56">
        <f>+G16*5%</f>
        <v>16132.68</v>
      </c>
      <c r="M16" s="56"/>
      <c r="N16" s="56"/>
      <c r="O16" s="56"/>
      <c r="P16" s="56">
        <f t="shared" si="0"/>
        <v>364598.56799999997</v>
      </c>
      <c r="Q16" s="61" t="s">
        <v>130</v>
      </c>
    </row>
    <row r="17" spans="1:17" ht="26.25" hidden="1" customHeight="1" x14ac:dyDescent="0.4">
      <c r="A17" s="14">
        <v>8</v>
      </c>
      <c r="B17" s="11">
        <v>44524</v>
      </c>
      <c r="C17" s="54">
        <v>101100508</v>
      </c>
      <c r="D17" s="54" t="s">
        <v>18</v>
      </c>
      <c r="E17" s="54">
        <v>45</v>
      </c>
      <c r="F17" s="54" t="s">
        <v>19</v>
      </c>
      <c r="G17" s="56">
        <v>85140</v>
      </c>
      <c r="H17" s="56">
        <f t="shared" si="1"/>
        <v>15325.199999999999</v>
      </c>
      <c r="I17" s="56"/>
      <c r="J17" s="56">
        <f>+H17+G17</f>
        <v>100465.2</v>
      </c>
      <c r="K17" s="60">
        <v>9627</v>
      </c>
      <c r="L17" s="56">
        <f t="shared" ref="L17" si="3">+G17*5%</f>
        <v>4257</v>
      </c>
      <c r="M17" s="56"/>
      <c r="N17" s="56"/>
      <c r="O17" s="56"/>
      <c r="P17" s="56">
        <f t="shared" si="0"/>
        <v>96208.2</v>
      </c>
      <c r="Q17" s="61" t="s">
        <v>130</v>
      </c>
    </row>
    <row r="18" spans="1:17" ht="26.25" hidden="1" customHeight="1" x14ac:dyDescent="0.4">
      <c r="A18" s="14">
        <v>9</v>
      </c>
      <c r="B18" s="11">
        <v>44517</v>
      </c>
      <c r="C18" s="54">
        <v>101526513</v>
      </c>
      <c r="D18" s="54" t="s">
        <v>20</v>
      </c>
      <c r="E18" s="54">
        <v>46</v>
      </c>
      <c r="F18" s="54" t="s">
        <v>21</v>
      </c>
      <c r="G18" s="56">
        <v>43331</v>
      </c>
      <c r="H18" s="56">
        <f t="shared" si="1"/>
        <v>7799.58</v>
      </c>
      <c r="I18" s="56">
        <f>+G18*42.8548153%</f>
        <v>18569.420017642999</v>
      </c>
      <c r="J18" s="56">
        <f>+I18+H18+G18</f>
        <v>69700.000017643004</v>
      </c>
      <c r="K18" s="62">
        <v>9606</v>
      </c>
      <c r="L18" s="56">
        <f>+G18*5%</f>
        <v>2166.5500000000002</v>
      </c>
      <c r="M18" s="63"/>
      <c r="N18" s="63"/>
      <c r="O18" s="63"/>
      <c r="P18" s="56">
        <f t="shared" si="0"/>
        <v>67533.450017643001</v>
      </c>
      <c r="Q18" s="61" t="s">
        <v>130</v>
      </c>
    </row>
    <row r="19" spans="1:17" ht="21" x14ac:dyDescent="0.35">
      <c r="A19" s="14">
        <v>1</v>
      </c>
      <c r="B19" s="11"/>
      <c r="C19" s="54"/>
      <c r="D19" s="54"/>
      <c r="E19" s="77"/>
      <c r="F19" s="54"/>
      <c r="G19" s="56"/>
      <c r="H19" s="56"/>
      <c r="I19" s="56"/>
      <c r="J19" s="56"/>
      <c r="K19" s="60"/>
      <c r="L19" s="56"/>
      <c r="M19" s="56"/>
      <c r="N19" s="73"/>
      <c r="O19" s="56"/>
      <c r="P19" s="56"/>
      <c r="Q19" s="61"/>
    </row>
    <row r="20" spans="1:17" ht="21" x14ac:dyDescent="0.35">
      <c r="A20" s="14">
        <v>2</v>
      </c>
      <c r="B20" s="11"/>
      <c r="C20" s="54"/>
      <c r="D20" s="54"/>
      <c r="E20" s="77"/>
      <c r="F20" s="54"/>
      <c r="G20" s="56"/>
      <c r="H20" s="56"/>
      <c r="I20" s="56"/>
      <c r="J20" s="56"/>
      <c r="K20" s="60"/>
      <c r="L20" s="56"/>
      <c r="M20" s="56"/>
      <c r="N20" s="73"/>
      <c r="O20" s="56"/>
      <c r="P20" s="56"/>
      <c r="Q20" s="61"/>
    </row>
    <row r="21" spans="1:17" ht="21" x14ac:dyDescent="0.35">
      <c r="A21" s="14">
        <v>3</v>
      </c>
      <c r="B21" s="11"/>
      <c r="C21" s="54"/>
      <c r="D21" s="54"/>
      <c r="E21" s="77"/>
      <c r="F21" s="54"/>
      <c r="G21" s="56"/>
      <c r="H21" s="56"/>
      <c r="I21" s="56"/>
      <c r="J21" s="56"/>
      <c r="K21" s="60"/>
      <c r="L21" s="56"/>
      <c r="M21" s="56"/>
      <c r="N21" s="73"/>
      <c r="O21" s="56"/>
      <c r="P21" s="56"/>
      <c r="Q21" s="61"/>
    </row>
    <row r="22" spans="1:17" ht="21" hidden="1" customHeight="1" x14ac:dyDescent="0.35">
      <c r="A22" s="14">
        <v>13</v>
      </c>
      <c r="B22" s="11">
        <v>44470</v>
      </c>
      <c r="C22" s="55" t="s">
        <v>26</v>
      </c>
      <c r="D22" s="54" t="s">
        <v>27</v>
      </c>
      <c r="E22" s="54">
        <v>130</v>
      </c>
      <c r="F22" s="54" t="s">
        <v>28</v>
      </c>
      <c r="G22" s="56">
        <v>211864.4</v>
      </c>
      <c r="H22" s="56">
        <f>+G22*18.000005%</f>
        <v>38135.602593220006</v>
      </c>
      <c r="I22" s="56"/>
      <c r="J22" s="56">
        <f>+H22+G22</f>
        <v>250000.00259322001</v>
      </c>
      <c r="K22" s="60">
        <v>9599</v>
      </c>
      <c r="L22" s="56">
        <f>+G22*10%</f>
        <v>21186.440000000002</v>
      </c>
      <c r="M22" s="56">
        <v>38135.440000000002</v>
      </c>
      <c r="N22" s="56"/>
      <c r="O22" s="56"/>
      <c r="P22" s="56">
        <v>190677.96</v>
      </c>
      <c r="Q22" s="61" t="s">
        <v>133</v>
      </c>
    </row>
    <row r="23" spans="1:17" ht="26.25" hidden="1" customHeight="1" x14ac:dyDescent="0.4">
      <c r="A23" s="14">
        <v>15</v>
      </c>
      <c r="B23" s="11">
        <v>44511</v>
      </c>
      <c r="C23" s="55" t="s">
        <v>26</v>
      </c>
      <c r="D23" s="54" t="s">
        <v>30</v>
      </c>
      <c r="E23" s="54">
        <v>48</v>
      </c>
      <c r="F23" s="54" t="str">
        <f>+F22</f>
        <v>JOSE ANGEL AQUINO RODRIGUEZ</v>
      </c>
      <c r="G23" s="56">
        <v>32000</v>
      </c>
      <c r="H23" s="56"/>
      <c r="I23" s="56"/>
      <c r="J23" s="56">
        <f>+G23</f>
        <v>32000</v>
      </c>
      <c r="K23" s="60">
        <v>9626</v>
      </c>
      <c r="L23" s="56">
        <f>+G23*10%</f>
        <v>3200</v>
      </c>
      <c r="M23" s="56"/>
      <c r="N23" s="56"/>
      <c r="O23" s="56"/>
      <c r="P23" s="56">
        <f t="shared" si="0"/>
        <v>28800</v>
      </c>
      <c r="Q23" s="61" t="s">
        <v>130</v>
      </c>
    </row>
    <row r="24" spans="1:17" ht="26.25" hidden="1" customHeight="1" x14ac:dyDescent="0.4">
      <c r="A24" s="14">
        <v>16</v>
      </c>
      <c r="B24" s="11">
        <v>44466</v>
      </c>
      <c r="C24" s="54">
        <v>101887575</v>
      </c>
      <c r="D24" s="54" t="s">
        <v>31</v>
      </c>
      <c r="E24" s="54">
        <v>106</v>
      </c>
      <c r="F24" s="54" t="s">
        <v>32</v>
      </c>
      <c r="G24" s="56">
        <v>2500</v>
      </c>
      <c r="H24" s="56">
        <f>+G24*18%</f>
        <v>450</v>
      </c>
      <c r="I24" s="56"/>
      <c r="J24" s="56">
        <f>+H24+G24</f>
        <v>2950</v>
      </c>
      <c r="K24" s="60">
        <v>9641</v>
      </c>
      <c r="L24" s="56">
        <f>+G24*5%</f>
        <v>125</v>
      </c>
      <c r="M24" s="56"/>
      <c r="N24" s="56"/>
      <c r="O24" s="56"/>
      <c r="P24" s="56">
        <f t="shared" si="0"/>
        <v>2825</v>
      </c>
      <c r="Q24" s="61" t="s">
        <v>130</v>
      </c>
    </row>
    <row r="25" spans="1:17" ht="21" hidden="1" customHeight="1" x14ac:dyDescent="0.35">
      <c r="A25" s="14">
        <v>17</v>
      </c>
      <c r="B25" s="11">
        <f>+B24</f>
        <v>44466</v>
      </c>
      <c r="C25" s="54">
        <f>+C24</f>
        <v>101887575</v>
      </c>
      <c r="D25" s="54" t="s">
        <v>33</v>
      </c>
      <c r="E25" s="54">
        <v>107</v>
      </c>
      <c r="F25" s="54" t="str">
        <f>+F24</f>
        <v>AUTO MECANICA GOMEZ &amp; ASOCIADOS</v>
      </c>
      <c r="G25" s="56">
        <v>3400</v>
      </c>
      <c r="H25" s="56">
        <f>+G25*18%</f>
        <v>612</v>
      </c>
      <c r="I25" s="56"/>
      <c r="J25" s="56">
        <f>+H25+G25</f>
        <v>4012</v>
      </c>
      <c r="K25" s="60">
        <v>9641</v>
      </c>
      <c r="L25" s="56">
        <f>+G25*5%</f>
        <v>170</v>
      </c>
      <c r="M25" s="56"/>
      <c r="N25" s="56"/>
      <c r="O25" s="56"/>
      <c r="P25" s="56">
        <f t="shared" si="0"/>
        <v>3842</v>
      </c>
      <c r="Q25" s="63"/>
    </row>
    <row r="26" spans="1:17" ht="26.25" hidden="1" customHeight="1" x14ac:dyDescent="0.4">
      <c r="A26" s="14">
        <v>18</v>
      </c>
      <c r="B26" s="11">
        <v>44511</v>
      </c>
      <c r="C26" s="54">
        <v>130948216</v>
      </c>
      <c r="D26" s="54" t="s">
        <v>34</v>
      </c>
      <c r="E26" s="54">
        <v>49</v>
      </c>
      <c r="F26" s="54" t="s">
        <v>35</v>
      </c>
      <c r="G26" s="56">
        <v>1259690.54</v>
      </c>
      <c r="H26" s="56">
        <v>26075.59</v>
      </c>
      <c r="I26" s="56">
        <v>201550.49</v>
      </c>
      <c r="J26" s="56">
        <f>+I26+H26+G26</f>
        <v>1487316.62</v>
      </c>
      <c r="K26" s="60">
        <v>9642</v>
      </c>
      <c r="L26" s="56">
        <v>73062.05</v>
      </c>
      <c r="M26" s="56"/>
      <c r="N26" s="56"/>
      <c r="O26" s="56"/>
      <c r="P26" s="56">
        <v>1406431.89</v>
      </c>
      <c r="Q26" s="61" t="s">
        <v>130</v>
      </c>
    </row>
    <row r="27" spans="1:17" ht="21" x14ac:dyDescent="0.35">
      <c r="A27" s="14">
        <v>6</v>
      </c>
      <c r="B27" s="11"/>
      <c r="C27" s="54"/>
      <c r="D27" s="54"/>
      <c r="E27" s="77"/>
      <c r="F27" s="54"/>
      <c r="G27" s="56"/>
      <c r="H27" s="56"/>
      <c r="I27" s="56"/>
      <c r="J27" s="56"/>
      <c r="K27" s="60"/>
      <c r="L27" s="56"/>
      <c r="M27" s="56"/>
      <c r="N27" s="73"/>
      <c r="O27" s="56"/>
      <c r="P27" s="56"/>
      <c r="Q27" s="61"/>
    </row>
    <row r="28" spans="1:17" ht="21" hidden="1" customHeight="1" x14ac:dyDescent="0.35">
      <c r="A28" s="14">
        <v>22</v>
      </c>
      <c r="B28" s="11">
        <v>44498</v>
      </c>
      <c r="C28" s="54">
        <v>130026671</v>
      </c>
      <c r="D28" s="54" t="s">
        <v>42</v>
      </c>
      <c r="E28" s="54">
        <v>133</v>
      </c>
      <c r="F28" s="54" t="s">
        <v>43</v>
      </c>
      <c r="G28" s="56">
        <v>15360</v>
      </c>
      <c r="H28" s="56">
        <f>+G28*18%</f>
        <v>2764.7999999999997</v>
      </c>
      <c r="I28" s="56"/>
      <c r="J28" s="56">
        <f>+H28+G28</f>
        <v>18124.8</v>
      </c>
      <c r="K28" s="60">
        <v>9640</v>
      </c>
      <c r="L28" s="56">
        <f>+G28*5%</f>
        <v>768</v>
      </c>
      <c r="M28" s="56"/>
      <c r="N28" s="56"/>
      <c r="O28" s="56"/>
      <c r="P28" s="56">
        <f t="shared" si="0"/>
        <v>17356.8</v>
      </c>
      <c r="Q28" s="61" t="s">
        <v>133</v>
      </c>
    </row>
    <row r="29" spans="1:17" ht="21" hidden="1" customHeight="1" x14ac:dyDescent="0.35">
      <c r="A29" s="14">
        <v>23</v>
      </c>
      <c r="B29" s="11">
        <v>44522</v>
      </c>
      <c r="C29" s="54">
        <f>+C28</f>
        <v>130026671</v>
      </c>
      <c r="D29" s="54" t="s">
        <v>44</v>
      </c>
      <c r="E29" s="54">
        <v>50</v>
      </c>
      <c r="F29" s="54" t="str">
        <f>+F28</f>
        <v>VEGAZO SRL</v>
      </c>
      <c r="G29" s="56">
        <v>274126.07</v>
      </c>
      <c r="H29" s="56">
        <f>+G29*18%</f>
        <v>49342.692600000002</v>
      </c>
      <c r="I29" s="56"/>
      <c r="J29" s="56">
        <f>+H29+G29</f>
        <v>323468.76260000002</v>
      </c>
      <c r="K29" s="60">
        <v>9658</v>
      </c>
      <c r="L29" s="56">
        <f>+G29*5%</f>
        <v>13706.303500000002</v>
      </c>
      <c r="M29" s="56"/>
      <c r="N29" s="56"/>
      <c r="O29" s="56"/>
      <c r="P29" s="56">
        <f t="shared" si="0"/>
        <v>309762.45910000004</v>
      </c>
      <c r="Q29" s="61" t="s">
        <v>136</v>
      </c>
    </row>
    <row r="30" spans="1:17" ht="21" hidden="1" customHeight="1" x14ac:dyDescent="0.35">
      <c r="A30" s="14">
        <v>24</v>
      </c>
      <c r="B30" s="11">
        <v>44502</v>
      </c>
      <c r="C30" s="54">
        <v>401500973</v>
      </c>
      <c r="D30" s="54" t="s">
        <v>45</v>
      </c>
      <c r="E30" s="54">
        <v>51</v>
      </c>
      <c r="F30" s="54" t="s">
        <v>46</v>
      </c>
      <c r="G30" s="56">
        <v>5833.33</v>
      </c>
      <c r="H30" s="56"/>
      <c r="I30" s="56"/>
      <c r="J30" s="56">
        <f>+G30</f>
        <v>5833.33</v>
      </c>
      <c r="K30" s="60">
        <v>9618</v>
      </c>
      <c r="L30" s="56"/>
      <c r="M30" s="56"/>
      <c r="N30" s="56"/>
      <c r="O30" s="56"/>
      <c r="P30" s="56">
        <f t="shared" si="0"/>
        <v>5833.33</v>
      </c>
      <c r="Q30" s="61" t="s">
        <v>133</v>
      </c>
    </row>
    <row r="31" spans="1:17" ht="21" hidden="1" customHeight="1" x14ac:dyDescent="0.35">
      <c r="A31" s="14">
        <v>25</v>
      </c>
      <c r="B31" s="11">
        <v>44529</v>
      </c>
      <c r="C31" s="54">
        <v>101012072</v>
      </c>
      <c r="D31" s="54" t="s">
        <v>47</v>
      </c>
      <c r="E31" s="54">
        <v>52</v>
      </c>
      <c r="F31" s="54" t="s">
        <v>48</v>
      </c>
      <c r="G31" s="56">
        <v>26896.5</v>
      </c>
      <c r="H31" s="56">
        <f>+G31*16%</f>
        <v>4303.4400000000005</v>
      </c>
      <c r="I31" s="56"/>
      <c r="J31" s="56">
        <f>+H31+G31</f>
        <v>31199.940000000002</v>
      </c>
      <c r="K31" s="60">
        <v>9615</v>
      </c>
      <c r="L31" s="56">
        <f>+G31*5%</f>
        <v>1344.825</v>
      </c>
      <c r="M31" s="56"/>
      <c r="N31" s="56"/>
      <c r="O31" s="56"/>
      <c r="P31" s="56">
        <f t="shared" si="0"/>
        <v>29855.115000000002</v>
      </c>
      <c r="Q31" s="61" t="s">
        <v>133</v>
      </c>
    </row>
    <row r="32" spans="1:17" ht="21" hidden="1" customHeight="1" x14ac:dyDescent="0.35">
      <c r="A32" s="14">
        <v>26</v>
      </c>
      <c r="B32" s="11">
        <v>44529</v>
      </c>
      <c r="C32" s="54">
        <v>131087728</v>
      </c>
      <c r="D32" s="54" t="s">
        <v>49</v>
      </c>
      <c r="E32" s="54">
        <v>53</v>
      </c>
      <c r="F32" s="54" t="s">
        <v>50</v>
      </c>
      <c r="G32" s="56">
        <v>50525</v>
      </c>
      <c r="H32" s="56">
        <f>+G32*18%</f>
        <v>9094.5</v>
      </c>
      <c r="I32" s="56"/>
      <c r="J32" s="56">
        <f>+H32+G32</f>
        <v>59619.5</v>
      </c>
      <c r="K32" s="60">
        <v>9616</v>
      </c>
      <c r="L32" s="56">
        <f>+G32*5%</f>
        <v>2526.25</v>
      </c>
      <c r="M32" s="56"/>
      <c r="N32" s="56"/>
      <c r="O32" s="56"/>
      <c r="P32" s="56">
        <f t="shared" si="0"/>
        <v>57093.25</v>
      </c>
      <c r="Q32" s="61" t="s">
        <v>133</v>
      </c>
    </row>
    <row r="33" spans="1:17" ht="21" x14ac:dyDescent="0.35">
      <c r="A33" s="14">
        <v>7</v>
      </c>
      <c r="B33" s="11"/>
      <c r="C33" s="54"/>
      <c r="D33" s="54"/>
      <c r="E33" s="77"/>
      <c r="F33" s="54"/>
      <c r="G33" s="56"/>
      <c r="H33" s="56"/>
      <c r="I33" s="56"/>
      <c r="J33" s="56"/>
      <c r="K33" s="60"/>
      <c r="L33" s="56"/>
      <c r="M33" s="56"/>
      <c r="N33" s="73"/>
      <c r="O33" s="56"/>
      <c r="P33" s="56"/>
      <c r="Q33" s="61"/>
    </row>
    <row r="34" spans="1:17" ht="21" x14ac:dyDescent="0.35">
      <c r="A34" s="14">
        <v>8</v>
      </c>
      <c r="B34" s="11"/>
      <c r="C34" s="54"/>
      <c r="D34" s="54"/>
      <c r="E34" s="77"/>
      <c r="F34" s="54"/>
      <c r="G34" s="56"/>
      <c r="H34" s="56"/>
      <c r="I34" s="56"/>
      <c r="J34" s="56"/>
      <c r="K34" s="60"/>
      <c r="L34" s="56"/>
      <c r="M34" s="56"/>
      <c r="N34" s="73"/>
      <c r="O34" s="56"/>
      <c r="P34" s="56"/>
      <c r="Q34" s="61"/>
    </row>
    <row r="35" spans="1:17" ht="21" x14ac:dyDescent="0.35">
      <c r="A35" s="14">
        <v>9</v>
      </c>
      <c r="B35" s="11"/>
      <c r="C35" s="54"/>
      <c r="D35" s="54"/>
      <c r="E35" s="77"/>
      <c r="F35" s="54"/>
      <c r="G35" s="56"/>
      <c r="H35" s="56"/>
      <c r="I35" s="56"/>
      <c r="J35" s="56"/>
      <c r="K35" s="60"/>
      <c r="L35" s="56"/>
      <c r="M35" s="56"/>
      <c r="N35" s="73"/>
      <c r="O35" s="56"/>
      <c r="P35" s="56"/>
      <c r="Q35" s="61"/>
    </row>
    <row r="36" spans="1:17" ht="26.25" hidden="1" customHeight="1" x14ac:dyDescent="0.4">
      <c r="A36" s="14">
        <v>31</v>
      </c>
      <c r="B36" s="11">
        <v>44446</v>
      </c>
      <c r="C36" s="54">
        <v>130297118</v>
      </c>
      <c r="D36" s="54" t="s">
        <v>57</v>
      </c>
      <c r="E36" s="54">
        <v>109</v>
      </c>
      <c r="F36" s="54" t="s">
        <v>58</v>
      </c>
      <c r="G36" s="56">
        <v>7700</v>
      </c>
      <c r="H36" s="56">
        <f>+G36*18%</f>
        <v>1386</v>
      </c>
      <c r="I36" s="56"/>
      <c r="J36" s="56">
        <f>+H36+G36</f>
        <v>9086</v>
      </c>
      <c r="K36" s="60">
        <v>9617</v>
      </c>
      <c r="L36" s="56">
        <f>+G36*5%</f>
        <v>385</v>
      </c>
      <c r="M36" s="56"/>
      <c r="N36" s="56"/>
      <c r="O36" s="56"/>
      <c r="P36" s="56">
        <f t="shared" si="0"/>
        <v>8701</v>
      </c>
      <c r="Q36" s="64" t="s">
        <v>133</v>
      </c>
    </row>
    <row r="37" spans="1:17" ht="26.25" hidden="1" customHeight="1" x14ac:dyDescent="0.4">
      <c r="A37" s="14">
        <v>32</v>
      </c>
      <c r="B37" s="11">
        <v>44427</v>
      </c>
      <c r="C37" s="54">
        <v>124027812</v>
      </c>
      <c r="D37" s="54" t="s">
        <v>59</v>
      </c>
      <c r="E37" s="54">
        <v>80</v>
      </c>
      <c r="F37" s="54" t="s">
        <v>60</v>
      </c>
      <c r="G37" s="56">
        <v>3876</v>
      </c>
      <c r="H37" s="56"/>
      <c r="I37" s="56"/>
      <c r="J37" s="56">
        <f>+G37</f>
        <v>3876</v>
      </c>
      <c r="K37" s="65">
        <v>9463</v>
      </c>
      <c r="L37" s="56">
        <f t="shared" ref="L37:L44" si="4">+G37*5%</f>
        <v>193.8</v>
      </c>
      <c r="M37" s="66"/>
      <c r="N37" s="66"/>
      <c r="O37" s="66"/>
      <c r="P37" s="56">
        <f t="shared" si="0"/>
        <v>3682.2</v>
      </c>
      <c r="Q37" s="64" t="s">
        <v>133</v>
      </c>
    </row>
    <row r="38" spans="1:17" ht="26.25" hidden="1" customHeight="1" x14ac:dyDescent="0.4">
      <c r="A38" s="14">
        <v>33</v>
      </c>
      <c r="B38" s="11">
        <v>44456</v>
      </c>
      <c r="C38" s="54">
        <v>124027812</v>
      </c>
      <c r="D38" s="54" t="s">
        <v>61</v>
      </c>
      <c r="E38" s="54">
        <v>86</v>
      </c>
      <c r="F38" s="54" t="s">
        <v>60</v>
      </c>
      <c r="G38" s="56">
        <v>4959</v>
      </c>
      <c r="H38" s="56"/>
      <c r="I38" s="56"/>
      <c r="J38" s="56">
        <f t="shared" ref="J38:J44" si="5">+G38</f>
        <v>4959</v>
      </c>
      <c r="K38" s="65">
        <v>9463</v>
      </c>
      <c r="L38" s="56">
        <f t="shared" si="4"/>
        <v>247.95000000000002</v>
      </c>
      <c r="M38" s="66"/>
      <c r="N38" s="66"/>
      <c r="O38" s="66"/>
      <c r="P38" s="56">
        <f t="shared" si="0"/>
        <v>4711.05</v>
      </c>
      <c r="Q38" s="64" t="s">
        <v>133</v>
      </c>
    </row>
    <row r="39" spans="1:17" ht="26.25" hidden="1" customHeight="1" x14ac:dyDescent="0.4">
      <c r="A39" s="14">
        <v>34</v>
      </c>
      <c r="B39" s="11">
        <v>44469</v>
      </c>
      <c r="C39" s="54">
        <v>124027812</v>
      </c>
      <c r="D39" s="54" t="s">
        <v>62</v>
      </c>
      <c r="E39" s="54">
        <v>85</v>
      </c>
      <c r="F39" s="54" t="s">
        <v>60</v>
      </c>
      <c r="G39" s="56">
        <v>3648</v>
      </c>
      <c r="H39" s="56"/>
      <c r="I39" s="56"/>
      <c r="J39" s="56">
        <f t="shared" si="5"/>
        <v>3648</v>
      </c>
      <c r="K39" s="65">
        <v>9463</v>
      </c>
      <c r="L39" s="56">
        <f t="shared" si="4"/>
        <v>182.4</v>
      </c>
      <c r="M39" s="66"/>
      <c r="N39" s="66"/>
      <c r="O39" s="66"/>
      <c r="P39" s="56">
        <f t="shared" si="0"/>
        <v>3465.6</v>
      </c>
      <c r="Q39" s="64" t="s">
        <v>133</v>
      </c>
    </row>
    <row r="40" spans="1:17" ht="26.25" hidden="1" customHeight="1" x14ac:dyDescent="0.4">
      <c r="A40" s="14">
        <v>35</v>
      </c>
      <c r="B40" s="11">
        <v>44440</v>
      </c>
      <c r="C40" s="54">
        <v>124027812</v>
      </c>
      <c r="D40" s="54" t="s">
        <v>63</v>
      </c>
      <c r="E40" s="54">
        <v>89</v>
      </c>
      <c r="F40" s="54" t="s">
        <v>60</v>
      </c>
      <c r="G40" s="56">
        <v>7552</v>
      </c>
      <c r="H40" s="56"/>
      <c r="I40" s="56"/>
      <c r="J40" s="56">
        <f t="shared" si="5"/>
        <v>7552</v>
      </c>
      <c r="K40" s="65">
        <v>9463</v>
      </c>
      <c r="L40" s="56">
        <f t="shared" si="4"/>
        <v>377.6</v>
      </c>
      <c r="M40" s="66"/>
      <c r="N40" s="66"/>
      <c r="O40" s="66"/>
      <c r="P40" s="56">
        <f t="shared" si="0"/>
        <v>7174.4</v>
      </c>
      <c r="Q40" s="64" t="s">
        <v>133</v>
      </c>
    </row>
    <row r="41" spans="1:17" ht="26.25" hidden="1" customHeight="1" x14ac:dyDescent="0.4">
      <c r="A41" s="14">
        <v>36</v>
      </c>
      <c r="B41" s="11">
        <v>44435</v>
      </c>
      <c r="C41" s="54">
        <v>124027812</v>
      </c>
      <c r="D41" s="54" t="s">
        <v>64</v>
      </c>
      <c r="E41" s="54">
        <v>79</v>
      </c>
      <c r="F41" s="54" t="s">
        <v>60</v>
      </c>
      <c r="G41" s="56">
        <v>6749</v>
      </c>
      <c r="H41" s="56"/>
      <c r="I41" s="56"/>
      <c r="J41" s="56">
        <f t="shared" si="5"/>
        <v>6749</v>
      </c>
      <c r="K41" s="65">
        <v>9463</v>
      </c>
      <c r="L41" s="56">
        <f t="shared" si="4"/>
        <v>337.45000000000005</v>
      </c>
      <c r="M41" s="66"/>
      <c r="N41" s="66"/>
      <c r="O41" s="66"/>
      <c r="P41" s="56">
        <f t="shared" si="0"/>
        <v>6411.55</v>
      </c>
      <c r="Q41" s="64" t="s">
        <v>133</v>
      </c>
    </row>
    <row r="42" spans="1:17" ht="26.25" hidden="1" customHeight="1" x14ac:dyDescent="0.4">
      <c r="A42" s="14">
        <v>37</v>
      </c>
      <c r="B42" s="11">
        <v>44442</v>
      </c>
      <c r="C42" s="54">
        <v>124027812</v>
      </c>
      <c r="D42" s="54" t="s">
        <v>65</v>
      </c>
      <c r="E42" s="54">
        <v>88</v>
      </c>
      <c r="F42" s="54" t="s">
        <v>60</v>
      </c>
      <c r="G42" s="56">
        <v>3192</v>
      </c>
      <c r="H42" s="56"/>
      <c r="I42" s="56"/>
      <c r="J42" s="56">
        <f t="shared" si="5"/>
        <v>3192</v>
      </c>
      <c r="K42" s="65">
        <v>9463</v>
      </c>
      <c r="L42" s="56">
        <f t="shared" si="4"/>
        <v>159.60000000000002</v>
      </c>
      <c r="M42" s="66"/>
      <c r="N42" s="66"/>
      <c r="O42" s="66"/>
      <c r="P42" s="56">
        <f t="shared" si="0"/>
        <v>3032.4</v>
      </c>
      <c r="Q42" s="64" t="s">
        <v>133</v>
      </c>
    </row>
    <row r="43" spans="1:17" ht="26.25" hidden="1" customHeight="1" x14ac:dyDescent="0.4">
      <c r="A43" s="14">
        <v>38</v>
      </c>
      <c r="B43" s="11">
        <v>44448</v>
      </c>
      <c r="C43" s="54">
        <v>124027812</v>
      </c>
      <c r="D43" s="54" t="s">
        <v>66</v>
      </c>
      <c r="E43" s="54">
        <v>87</v>
      </c>
      <c r="F43" s="54" t="s">
        <v>60</v>
      </c>
      <c r="G43" s="56">
        <v>2736</v>
      </c>
      <c r="H43" s="56"/>
      <c r="I43" s="56"/>
      <c r="J43" s="56">
        <f t="shared" si="5"/>
        <v>2736</v>
      </c>
      <c r="K43" s="65">
        <v>9463</v>
      </c>
      <c r="L43" s="56">
        <f t="shared" si="4"/>
        <v>136.80000000000001</v>
      </c>
      <c r="M43" s="66"/>
      <c r="N43" s="66"/>
      <c r="O43" s="66"/>
      <c r="P43" s="56">
        <f t="shared" si="0"/>
        <v>2599.1999999999998</v>
      </c>
      <c r="Q43" s="64" t="s">
        <v>133</v>
      </c>
    </row>
    <row r="44" spans="1:17" ht="26.25" hidden="1" customHeight="1" x14ac:dyDescent="0.4">
      <c r="A44" s="14">
        <v>39</v>
      </c>
      <c r="B44" s="11">
        <v>44462</v>
      </c>
      <c r="C44" s="54">
        <v>124027812</v>
      </c>
      <c r="D44" s="54" t="s">
        <v>67</v>
      </c>
      <c r="E44" s="54">
        <v>84</v>
      </c>
      <c r="F44" s="54" t="s">
        <v>60</v>
      </c>
      <c r="G44" s="56">
        <v>12477</v>
      </c>
      <c r="H44" s="56"/>
      <c r="I44" s="56"/>
      <c r="J44" s="56">
        <f t="shared" si="5"/>
        <v>12477</v>
      </c>
      <c r="K44" s="65">
        <v>9463</v>
      </c>
      <c r="L44" s="56">
        <f t="shared" si="4"/>
        <v>623.85</v>
      </c>
      <c r="M44" s="66"/>
      <c r="N44" s="66"/>
      <c r="O44" s="66"/>
      <c r="P44" s="56">
        <f t="shared" si="0"/>
        <v>11853.15</v>
      </c>
      <c r="Q44" s="64" t="s">
        <v>133</v>
      </c>
    </row>
    <row r="45" spans="1:17" ht="21" hidden="1" customHeight="1" x14ac:dyDescent="0.35">
      <c r="A45" s="14">
        <v>40</v>
      </c>
      <c r="B45" s="11">
        <v>42807</v>
      </c>
      <c r="C45" s="54">
        <v>101025506</v>
      </c>
      <c r="D45" s="54" t="s">
        <v>68</v>
      </c>
      <c r="E45" s="54"/>
      <c r="F45" s="54" t="s">
        <v>69</v>
      </c>
      <c r="G45" s="56">
        <v>15800</v>
      </c>
      <c r="H45" s="56">
        <f>+G45*18%</f>
        <v>2844</v>
      </c>
      <c r="I45" s="56"/>
      <c r="J45" s="56">
        <f>+H45+G45</f>
        <v>18644</v>
      </c>
      <c r="K45" s="60"/>
      <c r="L45" s="56"/>
      <c r="M45" s="56"/>
      <c r="N45" s="56"/>
      <c r="O45" s="56"/>
      <c r="P45" s="56">
        <f t="shared" si="0"/>
        <v>18644</v>
      </c>
      <c r="Q45" s="63"/>
    </row>
    <row r="46" spans="1:17" ht="21" hidden="1" customHeight="1" x14ac:dyDescent="0.35">
      <c r="A46" s="14">
        <v>41</v>
      </c>
      <c r="B46" s="11">
        <v>42815</v>
      </c>
      <c r="C46" s="54">
        <f>+C45</f>
        <v>101025506</v>
      </c>
      <c r="D46" s="54" t="s">
        <v>70</v>
      </c>
      <c r="E46" s="54"/>
      <c r="F46" s="54" t="str">
        <f>+F45</f>
        <v>PBS</v>
      </c>
      <c r="G46" s="56">
        <f>+G45</f>
        <v>15800</v>
      </c>
      <c r="H46" s="56">
        <f>+H45</f>
        <v>2844</v>
      </c>
      <c r="I46" s="56"/>
      <c r="J46" s="56">
        <f>+J45</f>
        <v>18644</v>
      </c>
      <c r="K46" s="60"/>
      <c r="L46" s="56"/>
      <c r="M46" s="56"/>
      <c r="N46" s="56"/>
      <c r="O46" s="56"/>
      <c r="P46" s="56">
        <f t="shared" si="0"/>
        <v>18644</v>
      </c>
      <c r="Q46" s="63"/>
    </row>
    <row r="47" spans="1:17" ht="21" x14ac:dyDescent="0.35">
      <c r="A47" s="14">
        <v>10</v>
      </c>
      <c r="B47" s="11"/>
      <c r="C47" s="54"/>
      <c r="D47" s="54"/>
      <c r="E47" s="77"/>
      <c r="F47" s="54"/>
      <c r="G47" s="56"/>
      <c r="H47" s="56"/>
      <c r="I47" s="56"/>
      <c r="J47" s="56"/>
      <c r="K47" s="60"/>
      <c r="L47" s="56"/>
      <c r="M47" s="56"/>
      <c r="N47" s="73"/>
      <c r="O47" s="56"/>
      <c r="P47" s="56"/>
      <c r="Q47" s="61"/>
    </row>
    <row r="48" spans="1:17" ht="21" x14ac:dyDescent="0.35">
      <c r="A48" s="14">
        <v>11</v>
      </c>
      <c r="B48" s="11"/>
      <c r="C48" s="54"/>
      <c r="D48" s="54"/>
      <c r="E48" s="77"/>
      <c r="F48" s="54"/>
      <c r="G48" s="56"/>
      <c r="H48" s="56"/>
      <c r="I48" s="56"/>
      <c r="J48" s="56"/>
      <c r="K48" s="60"/>
      <c r="L48" s="56"/>
      <c r="M48" s="56"/>
      <c r="N48" s="73"/>
      <c r="O48" s="56"/>
      <c r="P48" s="56"/>
      <c r="Q48" s="61"/>
    </row>
    <row r="49" spans="1:17" ht="21" x14ac:dyDescent="0.35">
      <c r="A49" s="14">
        <v>12</v>
      </c>
      <c r="B49" s="11"/>
      <c r="C49" s="54"/>
      <c r="D49" s="54"/>
      <c r="E49" s="77"/>
      <c r="F49" s="54"/>
      <c r="G49" s="56"/>
      <c r="H49" s="56"/>
      <c r="I49" s="56"/>
      <c r="J49" s="56"/>
      <c r="K49" s="60"/>
      <c r="L49" s="56"/>
      <c r="M49" s="56"/>
      <c r="N49" s="73"/>
      <c r="O49" s="56"/>
      <c r="P49" s="56"/>
      <c r="Q49" s="61"/>
    </row>
    <row r="50" spans="1:17" ht="21" hidden="1" customHeight="1" x14ac:dyDescent="0.35">
      <c r="A50" s="14">
        <v>46</v>
      </c>
      <c r="B50" s="11">
        <v>44526</v>
      </c>
      <c r="C50" s="54">
        <v>102315965</v>
      </c>
      <c r="D50" s="54" t="s">
        <v>76</v>
      </c>
      <c r="E50" s="54">
        <v>56</v>
      </c>
      <c r="F50" s="54" t="s">
        <v>77</v>
      </c>
      <c r="G50" s="56">
        <v>134723.64000000001</v>
      </c>
      <c r="H50" s="56">
        <f>+G50*18%</f>
        <v>24250.255200000003</v>
      </c>
      <c r="I50" s="56">
        <v>16166.83</v>
      </c>
      <c r="J50" s="56">
        <f>+I50+H50+G50</f>
        <v>175140.72520000002</v>
      </c>
      <c r="K50" s="60">
        <v>9622</v>
      </c>
      <c r="L50" s="56">
        <f>+G50*5%</f>
        <v>6736.1820000000007</v>
      </c>
      <c r="M50" s="56"/>
      <c r="N50" s="56"/>
      <c r="O50" s="56"/>
      <c r="P50" s="56">
        <f t="shared" si="0"/>
        <v>168404.54320000001</v>
      </c>
      <c r="Q50" s="61" t="s">
        <v>133</v>
      </c>
    </row>
    <row r="51" spans="1:17" ht="21" hidden="1" customHeight="1" x14ac:dyDescent="0.35">
      <c r="A51" s="14">
        <v>47</v>
      </c>
      <c r="B51" s="11">
        <v>44528</v>
      </c>
      <c r="C51" s="54">
        <v>101001577</v>
      </c>
      <c r="D51" s="54" t="s">
        <v>78</v>
      </c>
      <c r="E51" s="54">
        <v>57</v>
      </c>
      <c r="F51" s="54" t="s">
        <v>79</v>
      </c>
      <c r="G51" s="56">
        <v>163036.59</v>
      </c>
      <c r="H51" s="56">
        <f>+G51*18%</f>
        <v>29346.586199999998</v>
      </c>
      <c r="I51" s="56">
        <v>18777.900000000001</v>
      </c>
      <c r="J51" s="56">
        <f>+I51+H51+G51</f>
        <v>211161.07620000001</v>
      </c>
      <c r="K51" s="60">
        <v>9624</v>
      </c>
      <c r="L51" s="56">
        <f>+G51*5%</f>
        <v>8151.8294999999998</v>
      </c>
      <c r="M51" s="56"/>
      <c r="N51" s="56"/>
      <c r="O51" s="56"/>
      <c r="P51" s="56">
        <f t="shared" si="0"/>
        <v>203009.24670000002</v>
      </c>
      <c r="Q51" s="61" t="s">
        <v>133</v>
      </c>
    </row>
    <row r="52" spans="1:17" ht="21" hidden="1" customHeight="1" x14ac:dyDescent="0.35">
      <c r="A52" s="14">
        <v>48</v>
      </c>
      <c r="B52" s="11">
        <f>+B51</f>
        <v>44528</v>
      </c>
      <c r="C52" s="54">
        <f>+C51</f>
        <v>101001577</v>
      </c>
      <c r="D52" s="54" t="s">
        <v>80</v>
      </c>
      <c r="E52" s="54">
        <v>58</v>
      </c>
      <c r="F52" s="54" t="str">
        <f>+F51</f>
        <v>CODETEL</v>
      </c>
      <c r="G52" s="56">
        <v>150211.16</v>
      </c>
      <c r="H52" s="56">
        <f>+G52*18%</f>
        <v>27038.0088</v>
      </c>
      <c r="I52" s="56">
        <v>14283.79</v>
      </c>
      <c r="J52" s="56">
        <f>+I52+H52+G52</f>
        <v>191532.95880000002</v>
      </c>
      <c r="K52" s="60">
        <v>9623</v>
      </c>
      <c r="L52" s="56">
        <f>+G52*5%</f>
        <v>7510.5580000000009</v>
      </c>
      <c r="M52" s="56"/>
      <c r="N52" s="56"/>
      <c r="O52" s="56"/>
      <c r="P52" s="56">
        <f t="shared" si="0"/>
        <v>184022.40080000003</v>
      </c>
      <c r="Q52" s="61" t="s">
        <v>133</v>
      </c>
    </row>
    <row r="53" spans="1:17" ht="21" hidden="1" customHeight="1" x14ac:dyDescent="0.35">
      <c r="A53" s="14">
        <v>49</v>
      </c>
      <c r="B53" s="11">
        <v>44473</v>
      </c>
      <c r="C53" s="54">
        <v>131209947</v>
      </c>
      <c r="D53" s="54" t="s">
        <v>81</v>
      </c>
      <c r="E53" s="54">
        <v>135</v>
      </c>
      <c r="F53" s="54">
        <f>+F27</f>
        <v>0</v>
      </c>
      <c r="G53" s="56">
        <v>86920</v>
      </c>
      <c r="H53" s="56"/>
      <c r="I53" s="56"/>
      <c r="J53" s="56">
        <f>+G53</f>
        <v>86920</v>
      </c>
      <c r="K53" s="60">
        <v>9653</v>
      </c>
      <c r="L53" s="56">
        <v>369.41</v>
      </c>
      <c r="M53" s="56"/>
      <c r="N53" s="56"/>
      <c r="O53" s="56"/>
      <c r="P53" s="56">
        <f t="shared" si="0"/>
        <v>86550.59</v>
      </c>
      <c r="Q53" s="61" t="s">
        <v>136</v>
      </c>
    </row>
    <row r="54" spans="1:17" ht="21" hidden="1" customHeight="1" x14ac:dyDescent="0.35">
      <c r="A54" s="14">
        <v>50</v>
      </c>
      <c r="B54" s="11">
        <v>44529</v>
      </c>
      <c r="C54" s="54">
        <v>101026391</v>
      </c>
      <c r="D54" s="54" t="s">
        <v>82</v>
      </c>
      <c r="E54" s="54">
        <v>59</v>
      </c>
      <c r="F54" s="54" t="s">
        <v>83</v>
      </c>
      <c r="G54" s="56">
        <v>21456</v>
      </c>
      <c r="H54" s="56">
        <f t="shared" ref="H54:H68" si="6">+G54*18%</f>
        <v>3862.08</v>
      </c>
      <c r="I54" s="56"/>
      <c r="J54" s="56">
        <f t="shared" ref="J54:J68" si="7">+H54+G54</f>
        <v>25318.080000000002</v>
      </c>
      <c r="K54" s="60">
        <v>9631</v>
      </c>
      <c r="L54" s="56">
        <f>+G54*5%</f>
        <v>1072.8</v>
      </c>
      <c r="M54" s="56"/>
      <c r="N54" s="56"/>
      <c r="O54" s="56"/>
      <c r="P54" s="56">
        <f t="shared" si="0"/>
        <v>24245.280000000002</v>
      </c>
      <c r="Q54" s="61" t="s">
        <v>133</v>
      </c>
    </row>
    <row r="55" spans="1:17" ht="21" hidden="1" customHeight="1" x14ac:dyDescent="0.35">
      <c r="A55" s="14">
        <v>51</v>
      </c>
      <c r="B55" s="11">
        <f>+B54</f>
        <v>44529</v>
      </c>
      <c r="C55" s="54">
        <f>+C54</f>
        <v>101026391</v>
      </c>
      <c r="D55" s="54" t="s">
        <v>84</v>
      </c>
      <c r="E55" s="54">
        <v>60</v>
      </c>
      <c r="F55" s="54" t="str">
        <f>+F54</f>
        <v>DISTRIBUIDORA LAGARES S. R. L.</v>
      </c>
      <c r="G55" s="56">
        <v>4000</v>
      </c>
      <c r="H55" s="56">
        <f t="shared" si="6"/>
        <v>720</v>
      </c>
      <c r="I55" s="56"/>
      <c r="J55" s="56">
        <f t="shared" si="7"/>
        <v>4720</v>
      </c>
      <c r="K55" s="60">
        <v>9644</v>
      </c>
      <c r="L55" s="56">
        <f>+G55*5%</f>
        <v>200</v>
      </c>
      <c r="M55" s="56"/>
      <c r="N55" s="56"/>
      <c r="O55" s="56"/>
      <c r="P55" s="56">
        <f t="shared" si="0"/>
        <v>4520</v>
      </c>
      <c r="Q55" s="61" t="s">
        <v>136</v>
      </c>
    </row>
    <row r="56" spans="1:17" ht="21" hidden="1" customHeight="1" x14ac:dyDescent="0.35">
      <c r="A56" s="14">
        <v>53</v>
      </c>
      <c r="B56" s="11" t="e">
        <f>+#REF!</f>
        <v>#REF!</v>
      </c>
      <c r="C56" s="54" t="e">
        <f>+#REF!</f>
        <v>#REF!</v>
      </c>
      <c r="D56" s="54" t="s">
        <v>87</v>
      </c>
      <c r="E56" s="54">
        <v>62</v>
      </c>
      <c r="F56" s="54" t="e">
        <f>+#REF!</f>
        <v>#REF!</v>
      </c>
      <c r="G56" s="56">
        <v>15192.88</v>
      </c>
      <c r="H56" s="56">
        <f t="shared" si="6"/>
        <v>2734.7183999999997</v>
      </c>
      <c r="I56" s="56"/>
      <c r="J56" s="56">
        <f t="shared" si="7"/>
        <v>17927.598399999999</v>
      </c>
      <c r="K56" s="60">
        <v>9655</v>
      </c>
      <c r="L56" s="56">
        <v>759.64</v>
      </c>
      <c r="M56" s="56"/>
      <c r="N56" s="56"/>
      <c r="O56" s="56"/>
      <c r="P56" s="56">
        <f t="shared" si="0"/>
        <v>17167.9584</v>
      </c>
      <c r="Q56" s="61" t="s">
        <v>136</v>
      </c>
    </row>
    <row r="57" spans="1:17" ht="21" hidden="1" customHeight="1" x14ac:dyDescent="0.35">
      <c r="A57" s="14">
        <v>54</v>
      </c>
      <c r="B57" s="11">
        <v>44477</v>
      </c>
      <c r="C57" s="54">
        <v>130707987</v>
      </c>
      <c r="D57" s="54" t="s">
        <v>88</v>
      </c>
      <c r="E57" s="54">
        <v>136</v>
      </c>
      <c r="F57" s="54" t="s">
        <v>89</v>
      </c>
      <c r="G57" s="56">
        <v>26160</v>
      </c>
      <c r="H57" s="56">
        <f t="shared" si="6"/>
        <v>4708.8</v>
      </c>
      <c r="I57" s="56"/>
      <c r="J57" s="56">
        <f t="shared" si="7"/>
        <v>30868.799999999999</v>
      </c>
      <c r="K57" s="60">
        <v>9612</v>
      </c>
      <c r="L57" s="56">
        <f>+G57*5%</f>
        <v>1308</v>
      </c>
      <c r="M57" s="56"/>
      <c r="N57" s="56"/>
      <c r="O57" s="56"/>
      <c r="P57" s="56">
        <f t="shared" si="0"/>
        <v>29560.799999999999</v>
      </c>
      <c r="Q57" s="61" t="s">
        <v>133</v>
      </c>
    </row>
    <row r="58" spans="1:17" ht="21" hidden="1" customHeight="1" x14ac:dyDescent="0.35">
      <c r="A58" s="14">
        <v>55</v>
      </c>
      <c r="B58" s="11">
        <v>44523</v>
      </c>
      <c r="C58" s="54">
        <v>130026671</v>
      </c>
      <c r="D58" s="54" t="s">
        <v>90</v>
      </c>
      <c r="E58" s="54">
        <v>63</v>
      </c>
      <c r="F58" s="54" t="s">
        <v>43</v>
      </c>
      <c r="G58" s="56">
        <v>12500</v>
      </c>
      <c r="H58" s="56">
        <f t="shared" si="6"/>
        <v>2250</v>
      </c>
      <c r="I58" s="56"/>
      <c r="J58" s="56">
        <f t="shared" si="7"/>
        <v>14750</v>
      </c>
      <c r="K58" s="60">
        <v>9640</v>
      </c>
      <c r="L58" s="56">
        <f>+G58*5%</f>
        <v>625</v>
      </c>
      <c r="M58" s="56"/>
      <c r="N58" s="56"/>
      <c r="O58" s="56"/>
      <c r="P58" s="56">
        <f t="shared" si="0"/>
        <v>14125</v>
      </c>
      <c r="Q58" s="61" t="s">
        <v>133</v>
      </c>
    </row>
    <row r="59" spans="1:17" ht="19.5" hidden="1" customHeight="1" x14ac:dyDescent="0.35">
      <c r="A59" s="14">
        <v>57</v>
      </c>
      <c r="B59" s="11">
        <v>44509</v>
      </c>
      <c r="C59" s="55" t="s">
        <v>97</v>
      </c>
      <c r="D59" s="54" t="s">
        <v>99</v>
      </c>
      <c r="E59" s="54">
        <v>65</v>
      </c>
      <c r="F59" s="54" t="s">
        <v>98</v>
      </c>
      <c r="G59" s="56">
        <v>22415.25</v>
      </c>
      <c r="H59" s="56">
        <f t="shared" si="6"/>
        <v>4034.7449999999999</v>
      </c>
      <c r="I59" s="56"/>
      <c r="J59" s="56">
        <f t="shared" si="7"/>
        <v>26449.994999999999</v>
      </c>
      <c r="K59" s="60">
        <v>9656</v>
      </c>
      <c r="L59" s="56">
        <v>1120.76</v>
      </c>
      <c r="M59" s="56"/>
      <c r="N59" s="56"/>
      <c r="O59" s="56"/>
      <c r="P59" s="56">
        <f t="shared" si="0"/>
        <v>25329.235000000001</v>
      </c>
      <c r="Q59" s="61" t="s">
        <v>136</v>
      </c>
    </row>
    <row r="60" spans="1:17" ht="21" hidden="1" customHeight="1" x14ac:dyDescent="0.35">
      <c r="A60" s="14">
        <v>58</v>
      </c>
      <c r="B60" s="11">
        <f>+B59</f>
        <v>44509</v>
      </c>
      <c r="C60" s="55" t="s">
        <v>97</v>
      </c>
      <c r="D60" s="54" t="s">
        <v>100</v>
      </c>
      <c r="E60" s="54">
        <v>66</v>
      </c>
      <c r="F60" s="54" t="str">
        <f>+F59</f>
        <v>LA INNOVACION</v>
      </c>
      <c r="G60" s="56">
        <v>22415.25</v>
      </c>
      <c r="H60" s="56">
        <f t="shared" si="6"/>
        <v>4034.7449999999999</v>
      </c>
      <c r="I60" s="56"/>
      <c r="J60" s="56">
        <f t="shared" si="7"/>
        <v>26449.994999999999</v>
      </c>
      <c r="K60" s="60">
        <v>9656</v>
      </c>
      <c r="L60" s="56">
        <v>1120.76</v>
      </c>
      <c r="M60" s="56"/>
      <c r="N60" s="56"/>
      <c r="O60" s="56"/>
      <c r="P60" s="56">
        <f t="shared" si="0"/>
        <v>25329.235000000001</v>
      </c>
      <c r="Q60" s="61" t="s">
        <v>136</v>
      </c>
    </row>
    <row r="61" spans="1:17" ht="21" hidden="1" customHeight="1" x14ac:dyDescent="0.35">
      <c r="A61" s="14">
        <v>59</v>
      </c>
      <c r="B61" s="11">
        <f>+B60</f>
        <v>44509</v>
      </c>
      <c r="C61" s="55" t="s">
        <v>97</v>
      </c>
      <c r="D61" s="54" t="s">
        <v>101</v>
      </c>
      <c r="E61" s="54">
        <v>67</v>
      </c>
      <c r="F61" s="54" t="str">
        <f>+F60</f>
        <v>LA INNOVACION</v>
      </c>
      <c r="G61" s="56">
        <v>15250</v>
      </c>
      <c r="H61" s="56">
        <f t="shared" si="6"/>
        <v>2745</v>
      </c>
      <c r="I61" s="56"/>
      <c r="J61" s="56">
        <f t="shared" si="7"/>
        <v>17995</v>
      </c>
      <c r="K61" s="60">
        <v>9656</v>
      </c>
      <c r="L61" s="56">
        <v>762.5</v>
      </c>
      <c r="M61" s="56"/>
      <c r="N61" s="56"/>
      <c r="O61" s="56"/>
      <c r="P61" s="56">
        <f t="shared" si="0"/>
        <v>17232.5</v>
      </c>
      <c r="Q61" s="61" t="s">
        <v>136</v>
      </c>
    </row>
    <row r="62" spans="1:17" ht="21" x14ac:dyDescent="0.35">
      <c r="A62" s="14">
        <v>13</v>
      </c>
      <c r="B62" s="11"/>
      <c r="C62" s="55"/>
      <c r="D62" s="54"/>
      <c r="E62" s="77"/>
      <c r="F62" s="54"/>
      <c r="G62" s="56"/>
      <c r="H62" s="56"/>
      <c r="I62" s="56"/>
      <c r="J62" s="56"/>
      <c r="K62" s="60"/>
      <c r="L62" s="56"/>
      <c r="M62" s="56"/>
      <c r="N62" s="73"/>
      <c r="O62" s="56"/>
      <c r="P62" s="56"/>
      <c r="Q62" s="61"/>
    </row>
    <row r="63" spans="1:17" ht="21" hidden="1" customHeight="1" x14ac:dyDescent="0.35">
      <c r="A63" s="14">
        <v>63</v>
      </c>
      <c r="B63" s="11">
        <v>44351</v>
      </c>
      <c r="C63" s="55" t="s">
        <v>108</v>
      </c>
      <c r="D63" s="54" t="s">
        <v>109</v>
      </c>
      <c r="E63" s="54">
        <v>91</v>
      </c>
      <c r="F63" s="54" t="s">
        <v>29</v>
      </c>
      <c r="G63" s="56">
        <v>14000</v>
      </c>
      <c r="H63" s="56">
        <f t="shared" si="6"/>
        <v>2520</v>
      </c>
      <c r="I63" s="56"/>
      <c r="J63" s="56">
        <f t="shared" si="7"/>
        <v>16520</v>
      </c>
      <c r="K63" s="60">
        <v>9652</v>
      </c>
      <c r="L63" s="56">
        <f>+G63*5%</f>
        <v>700</v>
      </c>
      <c r="M63" s="56"/>
      <c r="N63" s="56"/>
      <c r="O63" s="56"/>
      <c r="P63" s="56">
        <f t="shared" si="0"/>
        <v>15820</v>
      </c>
      <c r="Q63" s="61" t="s">
        <v>133</v>
      </c>
    </row>
    <row r="64" spans="1:17" ht="21" hidden="1" customHeight="1" x14ac:dyDescent="0.35">
      <c r="A64" s="14">
        <v>64</v>
      </c>
      <c r="B64" s="11">
        <v>44531</v>
      </c>
      <c r="C64" s="55" t="s">
        <v>110</v>
      </c>
      <c r="D64" s="54" t="s">
        <v>111</v>
      </c>
      <c r="E64" s="54">
        <v>2</v>
      </c>
      <c r="F64" s="54" t="s">
        <v>112</v>
      </c>
      <c r="G64" s="56">
        <v>10000</v>
      </c>
      <c r="H64" s="56">
        <f t="shared" si="6"/>
        <v>1800</v>
      </c>
      <c r="I64" s="56"/>
      <c r="J64" s="56">
        <f t="shared" si="7"/>
        <v>11800</v>
      </c>
      <c r="K64" s="60">
        <v>9657</v>
      </c>
      <c r="L64" s="56">
        <f>+G64*5%</f>
        <v>500</v>
      </c>
      <c r="M64" s="56"/>
      <c r="N64" s="56"/>
      <c r="O64" s="56"/>
      <c r="P64" s="56">
        <f t="shared" si="0"/>
        <v>11300</v>
      </c>
      <c r="Q64" s="61" t="s">
        <v>136</v>
      </c>
    </row>
    <row r="65" spans="1:17" ht="21" x14ac:dyDescent="0.35">
      <c r="A65" s="80">
        <v>14</v>
      </c>
      <c r="B65" s="11"/>
      <c r="C65" s="55"/>
      <c r="D65" s="54"/>
      <c r="E65" s="77"/>
      <c r="F65" s="54"/>
      <c r="G65" s="56"/>
      <c r="H65" s="56"/>
      <c r="I65" s="56"/>
      <c r="J65" s="56"/>
      <c r="K65" s="60"/>
      <c r="L65" s="56"/>
      <c r="M65" s="56"/>
      <c r="N65" s="73"/>
      <c r="O65" s="56"/>
      <c r="P65" s="56"/>
      <c r="Q65" s="61"/>
    </row>
    <row r="66" spans="1:17" ht="21" x14ac:dyDescent="0.35">
      <c r="A66" s="80">
        <v>15</v>
      </c>
      <c r="B66" s="11"/>
      <c r="C66" s="55"/>
      <c r="D66" s="54"/>
      <c r="E66" s="77"/>
      <c r="F66" s="54"/>
      <c r="G66" s="56"/>
      <c r="H66" s="56"/>
      <c r="I66" s="56"/>
      <c r="J66" s="56"/>
      <c r="K66" s="60"/>
      <c r="L66" s="56"/>
      <c r="M66" s="56"/>
      <c r="N66" s="73"/>
      <c r="O66" s="56"/>
      <c r="P66" s="56"/>
      <c r="Q66" s="61"/>
    </row>
    <row r="67" spans="1:17" ht="21" x14ac:dyDescent="0.35">
      <c r="A67" s="14">
        <v>16</v>
      </c>
      <c r="B67" s="11"/>
      <c r="C67" s="55"/>
      <c r="D67" s="54"/>
      <c r="E67" s="77"/>
      <c r="F67" s="54"/>
      <c r="G67" s="56"/>
      <c r="H67" s="56"/>
      <c r="I67" s="56"/>
      <c r="J67" s="56"/>
      <c r="K67" s="60"/>
      <c r="L67" s="56"/>
      <c r="M67" s="56"/>
      <c r="N67" s="73"/>
      <c r="O67" s="56"/>
      <c r="P67" s="56"/>
      <c r="Q67" s="61"/>
    </row>
    <row r="68" spans="1:17" ht="21" hidden="1" customHeight="1" x14ac:dyDescent="0.35">
      <c r="A68" s="14">
        <v>68</v>
      </c>
      <c r="B68" s="11">
        <v>44533</v>
      </c>
      <c r="C68" s="55" t="s">
        <v>121</v>
      </c>
      <c r="D68" s="54" t="s">
        <v>122</v>
      </c>
      <c r="E68" s="54">
        <v>6</v>
      </c>
      <c r="F68" s="54" t="s">
        <v>16</v>
      </c>
      <c r="G68" s="56">
        <v>343465.2</v>
      </c>
      <c r="H68" s="56">
        <f t="shared" si="6"/>
        <v>61823.735999999997</v>
      </c>
      <c r="I68" s="56"/>
      <c r="J68" s="56">
        <f t="shared" si="7"/>
        <v>405288.93599999999</v>
      </c>
      <c r="K68" s="60">
        <v>9643</v>
      </c>
      <c r="L68" s="56">
        <f t="shared" ref="L68" si="8">+G68*5%</f>
        <v>17173.260000000002</v>
      </c>
      <c r="M68" s="56"/>
      <c r="N68" s="56"/>
      <c r="O68" s="56"/>
      <c r="P68" s="56">
        <f t="shared" ref="P68" si="9">+J68-L68-M68</f>
        <v>388115.67599999998</v>
      </c>
      <c r="Q68" s="61" t="s">
        <v>133</v>
      </c>
    </row>
    <row r="69" spans="1:17" s="45" customFormat="1" ht="21" x14ac:dyDescent="0.35">
      <c r="A69" s="67">
        <v>17</v>
      </c>
      <c r="B69" s="68"/>
      <c r="C69" s="55"/>
      <c r="D69" s="54"/>
      <c r="E69" s="77"/>
      <c r="F69" s="54"/>
      <c r="G69" s="56"/>
      <c r="H69" s="56"/>
      <c r="I69" s="56"/>
      <c r="J69" s="56"/>
      <c r="K69" s="60"/>
      <c r="L69" s="56"/>
      <c r="M69" s="56"/>
      <c r="N69" s="73"/>
      <c r="O69" s="56"/>
      <c r="P69" s="56"/>
      <c r="Q69" s="61"/>
    </row>
    <row r="70" spans="1:17" s="45" customFormat="1" ht="21" x14ac:dyDescent="0.35">
      <c r="A70" s="67">
        <v>18</v>
      </c>
      <c r="B70" s="68"/>
      <c r="C70" s="55"/>
      <c r="D70" s="54"/>
      <c r="E70" s="77"/>
      <c r="F70" s="54"/>
      <c r="G70" s="56"/>
      <c r="H70" s="56"/>
      <c r="I70" s="56"/>
      <c r="J70" s="56"/>
      <c r="K70" s="60"/>
      <c r="L70" s="56"/>
      <c r="M70" s="56"/>
      <c r="N70" s="73"/>
      <c r="O70" s="56"/>
      <c r="P70" s="56"/>
      <c r="Q70" s="61"/>
    </row>
    <row r="71" spans="1:17" s="45" customFormat="1" ht="21" x14ac:dyDescent="0.35">
      <c r="A71" s="67">
        <v>19</v>
      </c>
      <c r="B71" s="68"/>
      <c r="C71" s="55"/>
      <c r="D71" s="54"/>
      <c r="E71" s="77"/>
      <c r="F71" s="54"/>
      <c r="G71" s="56"/>
      <c r="H71" s="56"/>
      <c r="I71" s="56"/>
      <c r="J71" s="56"/>
      <c r="K71" s="60"/>
      <c r="L71" s="56"/>
      <c r="M71" s="56"/>
      <c r="N71" s="73"/>
      <c r="O71" s="56"/>
      <c r="P71" s="56"/>
      <c r="Q71" s="61"/>
    </row>
    <row r="72" spans="1:17" s="45" customFormat="1" ht="21" x14ac:dyDescent="0.35">
      <c r="A72" s="67">
        <v>20</v>
      </c>
      <c r="B72" s="68"/>
      <c r="C72" s="55"/>
      <c r="D72" s="54"/>
      <c r="E72" s="77"/>
      <c r="F72" s="54"/>
      <c r="G72" s="56"/>
      <c r="H72" s="56"/>
      <c r="I72" s="56"/>
      <c r="J72" s="56"/>
      <c r="K72" s="60"/>
      <c r="L72" s="56"/>
      <c r="M72" s="56"/>
      <c r="N72" s="73"/>
      <c r="O72" s="56"/>
      <c r="P72" s="56"/>
      <c r="Q72" s="61"/>
    </row>
    <row r="73" spans="1:17" s="45" customFormat="1" ht="21" x14ac:dyDescent="0.35">
      <c r="A73" s="80">
        <v>21</v>
      </c>
      <c r="B73" s="68"/>
      <c r="C73" s="55"/>
      <c r="D73" s="54"/>
      <c r="E73" s="77"/>
      <c r="F73" s="54"/>
      <c r="G73" s="56"/>
      <c r="H73" s="56"/>
      <c r="I73" s="56"/>
      <c r="J73" s="56"/>
      <c r="K73" s="60"/>
      <c r="L73" s="56"/>
      <c r="M73" s="56"/>
      <c r="N73" s="73"/>
      <c r="O73" s="56"/>
      <c r="P73" s="56"/>
      <c r="Q73" s="61"/>
    </row>
    <row r="74" spans="1:17" s="45" customFormat="1" ht="21" x14ac:dyDescent="0.35">
      <c r="A74" s="67">
        <v>22</v>
      </c>
      <c r="B74" s="68"/>
      <c r="C74" s="55"/>
      <c r="D74" s="54"/>
      <c r="E74" s="77"/>
      <c r="F74" s="54"/>
      <c r="G74" s="56"/>
      <c r="H74" s="56"/>
      <c r="I74" s="56"/>
      <c r="J74" s="56"/>
      <c r="K74" s="60"/>
      <c r="L74" s="56"/>
      <c r="M74" s="56"/>
      <c r="N74" s="73"/>
      <c r="O74" s="56"/>
      <c r="P74" s="56"/>
      <c r="Q74" s="61"/>
    </row>
    <row r="75" spans="1:17" s="45" customFormat="1" ht="21" x14ac:dyDescent="0.35">
      <c r="A75" s="67">
        <v>23</v>
      </c>
      <c r="B75" s="68"/>
      <c r="C75" s="55"/>
      <c r="D75" s="54"/>
      <c r="E75" s="77"/>
      <c r="F75" s="54"/>
      <c r="G75" s="56"/>
      <c r="H75" s="56"/>
      <c r="I75" s="56"/>
      <c r="J75" s="56"/>
      <c r="K75" s="60"/>
      <c r="L75" s="56"/>
      <c r="M75" s="56"/>
      <c r="N75" s="73"/>
      <c r="O75" s="56"/>
      <c r="P75" s="56"/>
      <c r="Q75" s="61"/>
    </row>
    <row r="76" spans="1:17" s="45" customFormat="1" ht="21" x14ac:dyDescent="0.35">
      <c r="A76" s="67">
        <v>24</v>
      </c>
      <c r="B76" s="68"/>
      <c r="C76" s="55"/>
      <c r="D76" s="54"/>
      <c r="E76" s="77"/>
      <c r="F76" s="54"/>
      <c r="G76" s="56"/>
      <c r="H76" s="56"/>
      <c r="I76" s="56"/>
      <c r="J76" s="56"/>
      <c r="K76" s="60"/>
      <c r="L76" s="56"/>
      <c r="M76" s="56"/>
      <c r="N76" s="73"/>
      <c r="O76" s="56"/>
      <c r="P76" s="56"/>
      <c r="Q76" s="61"/>
    </row>
    <row r="77" spans="1:17" s="45" customFormat="1" ht="21" x14ac:dyDescent="0.35">
      <c r="A77" s="67">
        <v>25</v>
      </c>
      <c r="B77" s="68"/>
      <c r="C77" s="55"/>
      <c r="D77" s="54"/>
      <c r="E77" s="77"/>
      <c r="F77" s="54"/>
      <c r="G77" s="56"/>
      <c r="H77" s="56"/>
      <c r="I77" s="56"/>
      <c r="J77" s="56"/>
      <c r="K77" s="60"/>
      <c r="L77" s="56"/>
      <c r="M77" s="56"/>
      <c r="N77" s="73"/>
      <c r="O77" s="56"/>
      <c r="P77" s="56"/>
      <c r="Q77" s="61"/>
    </row>
    <row r="78" spans="1:17" s="45" customFormat="1" ht="21" x14ac:dyDescent="0.35">
      <c r="A78" s="67">
        <v>26</v>
      </c>
      <c r="B78" s="68"/>
      <c r="C78" s="55"/>
      <c r="D78" s="54"/>
      <c r="E78" s="77"/>
      <c r="F78" s="54"/>
      <c r="G78" s="56"/>
      <c r="H78" s="56"/>
      <c r="I78" s="56"/>
      <c r="J78" s="56"/>
      <c r="K78" s="60"/>
      <c r="L78" s="56"/>
      <c r="M78" s="56"/>
      <c r="N78" s="73"/>
      <c r="O78" s="56"/>
      <c r="P78" s="56"/>
      <c r="Q78" s="61"/>
    </row>
    <row r="79" spans="1:17" s="45" customFormat="1" ht="21" x14ac:dyDescent="0.35">
      <c r="A79" s="67">
        <v>27</v>
      </c>
      <c r="B79" s="68"/>
      <c r="C79" s="55"/>
      <c r="D79" s="54"/>
      <c r="E79" s="77"/>
      <c r="F79" s="54"/>
      <c r="G79" s="56"/>
      <c r="H79" s="56"/>
      <c r="I79" s="56"/>
      <c r="J79" s="56"/>
      <c r="K79" s="60"/>
      <c r="L79" s="56"/>
      <c r="M79" s="56"/>
      <c r="N79" s="73"/>
      <c r="O79" s="56"/>
      <c r="P79" s="56"/>
      <c r="Q79" s="61"/>
    </row>
    <row r="80" spans="1:17" s="45" customFormat="1" ht="21" x14ac:dyDescent="0.35">
      <c r="A80" s="67">
        <v>28</v>
      </c>
      <c r="B80" s="68"/>
      <c r="C80" s="55"/>
      <c r="D80" s="54"/>
      <c r="E80" s="77"/>
      <c r="F80" s="54"/>
      <c r="G80" s="56"/>
      <c r="H80" s="56"/>
      <c r="I80" s="56"/>
      <c r="J80" s="56"/>
      <c r="K80" s="60"/>
      <c r="L80" s="56"/>
      <c r="M80" s="56"/>
      <c r="N80" s="73"/>
      <c r="O80" s="56"/>
      <c r="P80" s="56"/>
      <c r="Q80" s="61"/>
    </row>
    <row r="81" spans="1:17" s="45" customFormat="1" ht="21" x14ac:dyDescent="0.35">
      <c r="A81" s="67">
        <v>29</v>
      </c>
      <c r="B81" s="68"/>
      <c r="C81" s="55"/>
      <c r="D81" s="54"/>
      <c r="E81" s="77"/>
      <c r="F81" s="54"/>
      <c r="G81" s="56"/>
      <c r="H81" s="56"/>
      <c r="I81" s="56"/>
      <c r="J81" s="56"/>
      <c r="K81" s="60"/>
      <c r="L81" s="56"/>
      <c r="M81" s="56"/>
      <c r="N81" s="73"/>
      <c r="O81" s="56"/>
      <c r="P81" s="56"/>
      <c r="Q81" s="61"/>
    </row>
    <row r="82" spans="1:17" s="45" customFormat="1" ht="21" x14ac:dyDescent="0.35">
      <c r="A82" s="67">
        <v>30</v>
      </c>
      <c r="B82" s="68"/>
      <c r="C82" s="55"/>
      <c r="D82" s="54"/>
      <c r="E82" s="77"/>
      <c r="F82" s="54"/>
      <c r="G82" s="56"/>
      <c r="H82" s="56"/>
      <c r="I82" s="56"/>
      <c r="J82" s="56"/>
      <c r="K82" s="60"/>
      <c r="L82" s="56"/>
      <c r="M82" s="56"/>
      <c r="N82" s="73"/>
      <c r="O82" s="56"/>
      <c r="P82" s="56"/>
      <c r="Q82" s="61"/>
    </row>
    <row r="83" spans="1:17" s="45" customFormat="1" ht="21" x14ac:dyDescent="0.35">
      <c r="A83" s="67">
        <v>31</v>
      </c>
      <c r="B83" s="68"/>
      <c r="C83" s="55"/>
      <c r="D83" s="54"/>
      <c r="E83" s="77"/>
      <c r="F83" s="54"/>
      <c r="G83" s="56"/>
      <c r="H83" s="56"/>
      <c r="I83" s="56"/>
      <c r="J83" s="56"/>
      <c r="K83" s="60"/>
      <c r="L83" s="56"/>
      <c r="M83" s="56"/>
      <c r="N83" s="73"/>
      <c r="O83" s="56"/>
      <c r="P83" s="56"/>
      <c r="Q83" s="61"/>
    </row>
    <row r="84" spans="1:17" s="45" customFormat="1" ht="21" x14ac:dyDescent="0.35">
      <c r="A84" s="67">
        <v>32</v>
      </c>
      <c r="B84" s="68"/>
      <c r="C84" s="55"/>
      <c r="D84" s="54"/>
      <c r="E84" s="77"/>
      <c r="F84" s="54"/>
      <c r="G84" s="56"/>
      <c r="H84" s="56"/>
      <c r="I84" s="56"/>
      <c r="J84" s="56"/>
      <c r="K84" s="60"/>
      <c r="L84" s="56"/>
      <c r="M84" s="56"/>
      <c r="N84" s="73"/>
      <c r="O84" s="56"/>
      <c r="P84" s="56"/>
      <c r="Q84" s="61"/>
    </row>
    <row r="85" spans="1:17" s="45" customFormat="1" ht="21" x14ac:dyDescent="0.35">
      <c r="A85" s="67">
        <v>33</v>
      </c>
      <c r="B85" s="68"/>
      <c r="C85" s="55"/>
      <c r="D85" s="54"/>
      <c r="E85" s="78"/>
      <c r="F85" s="54"/>
      <c r="G85" s="56"/>
      <c r="H85" s="56"/>
      <c r="I85" s="56"/>
      <c r="J85" s="56"/>
      <c r="K85" s="60"/>
      <c r="L85" s="56"/>
      <c r="M85" s="56"/>
      <c r="N85" s="73"/>
      <c r="O85" s="56"/>
      <c r="P85" s="56"/>
      <c r="Q85" s="61"/>
    </row>
    <row r="86" spans="1:17" s="45" customFormat="1" ht="21" x14ac:dyDescent="0.35">
      <c r="A86" s="67">
        <v>34</v>
      </c>
      <c r="B86" s="68"/>
      <c r="C86" s="55"/>
      <c r="D86" s="54"/>
      <c r="E86" s="77"/>
      <c r="F86" s="54"/>
      <c r="G86" s="56"/>
      <c r="H86" s="56"/>
      <c r="I86" s="56"/>
      <c r="J86" s="56"/>
      <c r="K86" s="60"/>
      <c r="L86" s="56"/>
      <c r="M86" s="56"/>
      <c r="N86" s="73"/>
      <c r="O86" s="56"/>
      <c r="P86" s="56"/>
      <c r="Q86" s="61"/>
    </row>
    <row r="87" spans="1:17" s="45" customFormat="1" ht="21" x14ac:dyDescent="0.35">
      <c r="A87" s="67">
        <v>35</v>
      </c>
      <c r="B87" s="68"/>
      <c r="C87" s="55"/>
      <c r="D87" s="54"/>
      <c r="E87" s="77"/>
      <c r="F87" s="54"/>
      <c r="G87" s="56"/>
      <c r="H87" s="56"/>
      <c r="I87" s="56"/>
      <c r="J87" s="56"/>
      <c r="K87" s="60"/>
      <c r="L87" s="56"/>
      <c r="M87" s="56"/>
      <c r="N87" s="73"/>
      <c r="O87" s="56"/>
      <c r="P87" s="56"/>
      <c r="Q87" s="61"/>
    </row>
    <row r="88" spans="1:17" s="45" customFormat="1" ht="21" x14ac:dyDescent="0.35">
      <c r="A88" s="67">
        <v>36</v>
      </c>
      <c r="B88" s="68"/>
      <c r="C88" s="55"/>
      <c r="D88" s="54"/>
      <c r="E88" s="77"/>
      <c r="F88" s="54"/>
      <c r="G88" s="56"/>
      <c r="H88" s="56"/>
      <c r="I88" s="56"/>
      <c r="J88" s="56"/>
      <c r="K88" s="60"/>
      <c r="L88" s="56"/>
      <c r="M88" s="56"/>
      <c r="N88" s="73"/>
      <c r="O88" s="56"/>
      <c r="P88" s="56"/>
      <c r="Q88" s="61"/>
    </row>
    <row r="89" spans="1:17" s="45" customFormat="1" ht="21" x14ac:dyDescent="0.35">
      <c r="A89" s="67">
        <v>37</v>
      </c>
      <c r="B89" s="68"/>
      <c r="C89" s="55"/>
      <c r="D89" s="54"/>
      <c r="E89" s="77"/>
      <c r="F89" s="54"/>
      <c r="G89" s="56"/>
      <c r="H89" s="56"/>
      <c r="I89" s="56"/>
      <c r="J89" s="56"/>
      <c r="K89" s="60"/>
      <c r="L89" s="56"/>
      <c r="M89" s="56"/>
      <c r="N89" s="73"/>
      <c r="O89" s="56"/>
      <c r="P89" s="56"/>
      <c r="Q89" s="61"/>
    </row>
    <row r="90" spans="1:17" s="45" customFormat="1" ht="21" x14ac:dyDescent="0.35">
      <c r="A90" s="67">
        <v>38</v>
      </c>
      <c r="B90" s="68"/>
      <c r="C90" s="55"/>
      <c r="D90" s="54"/>
      <c r="E90" s="77"/>
      <c r="F90" s="54"/>
      <c r="G90" s="56"/>
      <c r="H90" s="56"/>
      <c r="I90" s="56"/>
      <c r="J90" s="56"/>
      <c r="K90" s="60"/>
      <c r="L90" s="56"/>
      <c r="M90" s="56"/>
      <c r="N90" s="73"/>
      <c r="O90" s="56"/>
      <c r="P90" s="56"/>
      <c r="Q90" s="61"/>
    </row>
    <row r="91" spans="1:17" s="45" customFormat="1" ht="21" x14ac:dyDescent="0.35">
      <c r="A91" s="67">
        <v>39</v>
      </c>
      <c r="B91" s="68"/>
      <c r="C91" s="55"/>
      <c r="D91" s="54"/>
      <c r="E91" s="77"/>
      <c r="F91" s="54"/>
      <c r="G91" s="56"/>
      <c r="H91" s="56"/>
      <c r="I91" s="56"/>
      <c r="J91" s="56"/>
      <c r="K91" s="60"/>
      <c r="L91" s="56"/>
      <c r="M91" s="56"/>
      <c r="N91" s="73"/>
      <c r="O91" s="56"/>
      <c r="P91" s="56"/>
      <c r="Q91" s="61"/>
    </row>
    <row r="92" spans="1:17" s="45" customFormat="1" ht="21" x14ac:dyDescent="0.35">
      <c r="A92" s="67">
        <v>40</v>
      </c>
      <c r="B92" s="68"/>
      <c r="C92" s="55"/>
      <c r="D92" s="54"/>
      <c r="E92" s="77"/>
      <c r="F92" s="54"/>
      <c r="G92" s="56"/>
      <c r="H92" s="56"/>
      <c r="I92" s="56"/>
      <c r="J92" s="56"/>
      <c r="K92" s="60"/>
      <c r="L92" s="56"/>
      <c r="M92" s="56"/>
      <c r="N92" s="73"/>
      <c r="O92" s="56"/>
      <c r="P92" s="56"/>
      <c r="Q92" s="61"/>
    </row>
    <row r="93" spans="1:17" s="45" customFormat="1" ht="21" x14ac:dyDescent="0.35">
      <c r="A93" s="67">
        <v>41</v>
      </c>
      <c r="B93" s="68"/>
      <c r="C93" s="55"/>
      <c r="D93" s="54"/>
      <c r="E93" s="77"/>
      <c r="F93" s="54"/>
      <c r="G93" s="56"/>
      <c r="H93" s="56"/>
      <c r="I93" s="56"/>
      <c r="J93" s="56"/>
      <c r="K93" s="60"/>
      <c r="L93" s="56"/>
      <c r="M93" s="56"/>
      <c r="N93" s="73"/>
      <c r="O93" s="56"/>
      <c r="P93" s="56"/>
      <c r="Q93" s="61"/>
    </row>
    <row r="94" spans="1:17" s="45" customFormat="1" ht="21" x14ac:dyDescent="0.35">
      <c r="A94" s="67">
        <v>42</v>
      </c>
      <c r="B94" s="68"/>
      <c r="C94" s="55"/>
      <c r="D94" s="54"/>
      <c r="E94" s="77"/>
      <c r="F94" s="54"/>
      <c r="G94" s="56"/>
      <c r="H94" s="56"/>
      <c r="I94" s="56"/>
      <c r="J94" s="56"/>
      <c r="K94" s="60"/>
      <c r="L94" s="56"/>
      <c r="M94" s="56"/>
      <c r="N94" s="73"/>
      <c r="O94" s="56"/>
      <c r="P94" s="56"/>
      <c r="Q94" s="61"/>
    </row>
    <row r="95" spans="1:17" s="45" customFormat="1" ht="21" x14ac:dyDescent="0.35">
      <c r="A95" s="67">
        <v>43</v>
      </c>
      <c r="B95" s="68"/>
      <c r="C95" s="55"/>
      <c r="D95" s="54"/>
      <c r="E95" s="77"/>
      <c r="F95" s="54"/>
      <c r="G95" s="56"/>
      <c r="H95" s="56"/>
      <c r="I95" s="56"/>
      <c r="J95" s="56"/>
      <c r="K95" s="60"/>
      <c r="L95" s="56"/>
      <c r="M95" s="56"/>
      <c r="N95" s="73"/>
      <c r="O95" s="56"/>
      <c r="P95" s="56"/>
      <c r="Q95" s="61"/>
    </row>
    <row r="96" spans="1:17" s="45" customFormat="1" ht="21" x14ac:dyDescent="0.35">
      <c r="A96" s="67">
        <v>44</v>
      </c>
      <c r="B96" s="11"/>
      <c r="C96" s="55"/>
      <c r="D96" s="54"/>
      <c r="E96" s="77"/>
      <c r="F96" s="54"/>
      <c r="G96" s="56"/>
      <c r="H96" s="56"/>
      <c r="I96" s="56"/>
      <c r="J96" s="56"/>
      <c r="K96" s="60"/>
      <c r="L96" s="56"/>
      <c r="M96" s="56"/>
      <c r="N96" s="73"/>
      <c r="O96" s="56"/>
      <c r="P96" s="56"/>
      <c r="Q96" s="61"/>
    </row>
    <row r="97" spans="1:17" s="45" customFormat="1" ht="21" x14ac:dyDescent="0.35">
      <c r="A97" s="67">
        <v>45</v>
      </c>
      <c r="B97" s="68"/>
      <c r="C97" s="12"/>
      <c r="D97" s="12"/>
      <c r="E97" s="77"/>
      <c r="F97" s="12"/>
      <c r="G97" s="56"/>
      <c r="H97" s="56"/>
      <c r="I97" s="56"/>
      <c r="J97" s="56"/>
      <c r="K97" s="60"/>
      <c r="L97" s="56"/>
      <c r="M97" s="56"/>
      <c r="N97" s="73"/>
      <c r="O97" s="56"/>
      <c r="P97" s="56"/>
      <c r="Q97" s="61"/>
    </row>
    <row r="98" spans="1:17" s="45" customFormat="1" ht="21" x14ac:dyDescent="0.35">
      <c r="A98" s="67">
        <v>46</v>
      </c>
      <c r="B98" s="68"/>
      <c r="C98" s="55"/>
      <c r="D98" s="54"/>
      <c r="E98" s="77"/>
      <c r="F98" s="54"/>
      <c r="G98" s="56"/>
      <c r="H98" s="56"/>
      <c r="I98" s="56"/>
      <c r="J98" s="56"/>
      <c r="K98" s="60"/>
      <c r="L98" s="56"/>
      <c r="M98" s="56"/>
      <c r="N98" s="73"/>
      <c r="O98" s="56"/>
      <c r="P98" s="56"/>
      <c r="Q98" s="61"/>
    </row>
    <row r="99" spans="1:17" s="45" customFormat="1" ht="21" x14ac:dyDescent="0.35">
      <c r="A99" s="80">
        <v>47</v>
      </c>
      <c r="B99" s="68"/>
      <c r="C99" s="55"/>
      <c r="D99" s="54"/>
      <c r="E99" s="77"/>
      <c r="F99" s="54"/>
      <c r="G99" s="56"/>
      <c r="H99" s="56"/>
      <c r="I99" s="56"/>
      <c r="J99" s="56"/>
      <c r="K99" s="60"/>
      <c r="L99" s="56"/>
      <c r="M99" s="56"/>
      <c r="N99" s="73"/>
      <c r="O99" s="56"/>
      <c r="P99" s="56"/>
      <c r="Q99" s="61"/>
    </row>
    <row r="100" spans="1:17" s="45" customFormat="1" ht="21" x14ac:dyDescent="0.35">
      <c r="A100" s="67">
        <v>48</v>
      </c>
      <c r="B100" s="68"/>
      <c r="C100" s="55"/>
      <c r="D100" s="54"/>
      <c r="E100" s="77"/>
      <c r="F100" s="54"/>
      <c r="G100" s="56"/>
      <c r="H100" s="56"/>
      <c r="I100" s="56"/>
      <c r="J100" s="56"/>
      <c r="K100" s="44"/>
      <c r="L100" s="43"/>
      <c r="M100" s="43"/>
      <c r="N100" s="73"/>
      <c r="O100" s="56"/>
      <c r="P100" s="56"/>
      <c r="Q100" s="61"/>
    </row>
    <row r="101" spans="1:17" s="45" customFormat="1" ht="21" x14ac:dyDescent="0.35">
      <c r="A101" s="67">
        <v>49</v>
      </c>
      <c r="B101" s="68"/>
      <c r="C101" s="55"/>
      <c r="D101" s="54"/>
      <c r="E101" s="77"/>
      <c r="F101" s="54"/>
      <c r="G101" s="56"/>
      <c r="H101" s="56"/>
      <c r="I101" s="56"/>
      <c r="J101" s="56"/>
      <c r="K101" s="44"/>
      <c r="L101" s="43"/>
      <c r="M101" s="43"/>
      <c r="N101" s="73"/>
      <c r="O101" s="56"/>
      <c r="P101" s="56"/>
      <c r="Q101" s="61"/>
    </row>
    <row r="102" spans="1:17" s="45" customFormat="1" ht="21" x14ac:dyDescent="0.35">
      <c r="A102" s="67">
        <v>50</v>
      </c>
      <c r="B102" s="68"/>
      <c r="C102" s="55"/>
      <c r="D102" s="54"/>
      <c r="E102" s="77"/>
      <c r="F102" s="54"/>
      <c r="G102" s="56"/>
      <c r="H102" s="56"/>
      <c r="I102" s="56"/>
      <c r="J102" s="56"/>
      <c r="K102" s="44"/>
      <c r="L102" s="43"/>
      <c r="M102" s="43"/>
      <c r="N102" s="73"/>
      <c r="O102" s="56"/>
      <c r="P102" s="56"/>
      <c r="Q102" s="61"/>
    </row>
    <row r="103" spans="1:17" s="45" customFormat="1" ht="21" x14ac:dyDescent="0.35">
      <c r="A103" s="67">
        <v>51</v>
      </c>
      <c r="B103" s="68"/>
      <c r="C103" s="55"/>
      <c r="D103" s="54"/>
      <c r="E103" s="77"/>
      <c r="F103" s="54"/>
      <c r="G103" s="56"/>
      <c r="H103" s="56"/>
      <c r="I103" s="56"/>
      <c r="J103" s="56"/>
      <c r="K103" s="76"/>
      <c r="L103" s="43"/>
      <c r="M103" s="43"/>
      <c r="N103" s="56"/>
      <c r="O103" s="61"/>
      <c r="P103" s="56"/>
      <c r="Q103" s="61"/>
    </row>
    <row r="104" spans="1:17" s="45" customFormat="1" ht="21" x14ac:dyDescent="0.35">
      <c r="A104" s="67">
        <v>52</v>
      </c>
      <c r="B104" s="68"/>
      <c r="C104" s="55"/>
      <c r="D104" s="54"/>
      <c r="E104" s="77"/>
      <c r="F104" s="54"/>
      <c r="G104" s="56"/>
      <c r="H104" s="56"/>
      <c r="I104" s="56"/>
      <c r="J104" s="56"/>
      <c r="K104" s="44"/>
      <c r="L104" s="43"/>
      <c r="M104" s="43"/>
      <c r="N104" s="73"/>
      <c r="O104" s="56"/>
      <c r="P104" s="56"/>
      <c r="Q104" s="61"/>
    </row>
    <row r="105" spans="1:17" s="45" customFormat="1" ht="21" x14ac:dyDescent="0.35">
      <c r="A105" s="67">
        <v>53</v>
      </c>
      <c r="B105" s="68"/>
      <c r="C105" s="55"/>
      <c r="D105" s="54"/>
      <c r="E105" s="77"/>
      <c r="F105" s="54"/>
      <c r="G105" s="56"/>
      <c r="H105" s="56"/>
      <c r="I105" s="56"/>
      <c r="J105" s="56"/>
      <c r="K105" s="44"/>
      <c r="L105" s="43"/>
      <c r="M105" s="43"/>
      <c r="N105" s="73"/>
      <c r="O105" s="56"/>
      <c r="P105" s="56"/>
      <c r="Q105" s="61"/>
    </row>
    <row r="106" spans="1:17" s="45" customFormat="1" ht="21" x14ac:dyDescent="0.35">
      <c r="A106" s="67">
        <v>54</v>
      </c>
      <c r="B106" s="68"/>
      <c r="C106" s="55"/>
      <c r="D106" s="54"/>
      <c r="E106" s="77"/>
      <c r="F106" s="54"/>
      <c r="G106" s="56"/>
      <c r="H106" s="56"/>
      <c r="I106" s="56"/>
      <c r="J106" s="56"/>
      <c r="K106" s="44"/>
      <c r="L106" s="43"/>
      <c r="M106" s="43"/>
      <c r="N106" s="73"/>
      <c r="O106" s="56"/>
      <c r="P106" s="56"/>
      <c r="Q106" s="61"/>
    </row>
    <row r="107" spans="1:17" s="45" customFormat="1" ht="21" x14ac:dyDescent="0.35">
      <c r="A107" s="67">
        <v>55</v>
      </c>
      <c r="B107" s="68"/>
      <c r="C107" s="55"/>
      <c r="D107" s="54"/>
      <c r="E107" s="77"/>
      <c r="F107" s="54"/>
      <c r="G107" s="56"/>
      <c r="H107" s="56"/>
      <c r="I107" s="56"/>
      <c r="J107" s="56"/>
      <c r="K107" s="44"/>
      <c r="L107" s="43"/>
      <c r="M107" s="43"/>
      <c r="N107" s="73"/>
      <c r="O107" s="56"/>
      <c r="P107" s="56"/>
      <c r="Q107" s="61"/>
    </row>
    <row r="108" spans="1:17" s="45" customFormat="1" ht="21" x14ac:dyDescent="0.35">
      <c r="A108" s="67">
        <v>56</v>
      </c>
      <c r="B108" s="68"/>
      <c r="C108" s="55"/>
      <c r="D108" s="54"/>
      <c r="E108" s="77"/>
      <c r="F108" s="54"/>
      <c r="G108" s="56"/>
      <c r="H108" s="56"/>
      <c r="I108" s="56"/>
      <c r="J108" s="56"/>
      <c r="K108" s="44"/>
      <c r="L108" s="43"/>
      <c r="M108" s="43"/>
      <c r="N108" s="73"/>
      <c r="O108" s="56"/>
      <c r="P108" s="56"/>
      <c r="Q108" s="61"/>
    </row>
    <row r="109" spans="1:17" s="45" customFormat="1" ht="21" x14ac:dyDescent="0.35">
      <c r="A109" s="67">
        <v>57</v>
      </c>
      <c r="B109" s="68"/>
      <c r="C109" s="55"/>
      <c r="D109" s="54"/>
      <c r="E109" s="77"/>
      <c r="F109" s="54"/>
      <c r="G109" s="56"/>
      <c r="H109" s="56"/>
      <c r="I109" s="56"/>
      <c r="J109" s="56"/>
      <c r="K109" s="44"/>
      <c r="L109" s="43"/>
      <c r="M109" s="43"/>
      <c r="N109" s="73"/>
      <c r="O109" s="56"/>
      <c r="P109" s="56"/>
      <c r="Q109" s="61"/>
    </row>
    <row r="110" spans="1:17" s="45" customFormat="1" ht="21" x14ac:dyDescent="0.35">
      <c r="A110" s="67">
        <v>58</v>
      </c>
      <c r="B110" s="68"/>
      <c r="C110" s="55"/>
      <c r="D110" s="54"/>
      <c r="E110" s="77"/>
      <c r="F110" s="54"/>
      <c r="G110" s="56"/>
      <c r="H110" s="56"/>
      <c r="I110" s="56"/>
      <c r="J110" s="56"/>
      <c r="K110" s="44"/>
      <c r="L110" s="43"/>
      <c r="M110" s="43"/>
      <c r="N110" s="73"/>
      <c r="O110" s="56"/>
      <c r="P110" s="56"/>
      <c r="Q110" s="61"/>
    </row>
    <row r="111" spans="1:17" s="45" customFormat="1" ht="21" x14ac:dyDescent="0.35">
      <c r="A111" s="67">
        <v>59</v>
      </c>
      <c r="B111" s="68"/>
      <c r="C111" s="55"/>
      <c r="D111" s="54"/>
      <c r="E111" s="77"/>
      <c r="F111" s="54"/>
      <c r="G111" s="56"/>
      <c r="H111" s="56"/>
      <c r="I111" s="56"/>
      <c r="J111" s="56"/>
      <c r="K111" s="44"/>
      <c r="L111" s="43"/>
      <c r="M111" s="43"/>
      <c r="N111" s="73"/>
      <c r="O111" s="56"/>
      <c r="P111" s="56"/>
      <c r="Q111" s="61"/>
    </row>
    <row r="112" spans="1:17" s="45" customFormat="1" ht="21" x14ac:dyDescent="0.35">
      <c r="A112" s="39">
        <v>60</v>
      </c>
      <c r="B112" s="40"/>
      <c r="C112" s="41"/>
      <c r="D112" s="42"/>
      <c r="E112" s="81"/>
      <c r="F112" s="42"/>
      <c r="G112" s="43"/>
      <c r="H112" s="43"/>
      <c r="I112" s="43"/>
      <c r="J112" s="43"/>
      <c r="K112" s="44"/>
      <c r="L112" s="43"/>
      <c r="M112" s="43"/>
      <c r="N112" s="76"/>
      <c r="O112" s="43"/>
      <c r="P112" s="43"/>
      <c r="Q112" s="82"/>
    </row>
    <row r="113" spans="1:17" ht="24" thickBot="1" x14ac:dyDescent="0.4">
      <c r="A113" s="2"/>
      <c r="B113" s="2"/>
      <c r="C113" s="2"/>
      <c r="D113" s="2"/>
      <c r="E113" s="79"/>
      <c r="F113" s="69" t="s">
        <v>202</v>
      </c>
      <c r="G113" s="4">
        <f>SUBTOTAL(9,G12:G112)</f>
        <v>0</v>
      </c>
      <c r="H113" s="4">
        <f>SUBTOTAL(9,H19:H105)</f>
        <v>0</v>
      </c>
      <c r="I113" s="4">
        <f>+I99+I95+I94</f>
        <v>0</v>
      </c>
      <c r="J113" s="4">
        <f>SUBTOTAL(9,J12:J112)</f>
        <v>0</v>
      </c>
      <c r="K113" s="4">
        <f t="shared" ref="K113:M113" si="10">SUM(K12:K99)</f>
        <v>393629</v>
      </c>
      <c r="L113" s="4">
        <f t="shared" si="10"/>
        <v>207976.34800000006</v>
      </c>
      <c r="M113" s="4">
        <f t="shared" si="10"/>
        <v>38135.440000000002</v>
      </c>
      <c r="N113" s="72"/>
      <c r="O113" s="72"/>
      <c r="P113" s="70">
        <f>SUBTOTAL(9,P12:P112)</f>
        <v>0</v>
      </c>
      <c r="Q113" s="70" t="s">
        <v>203</v>
      </c>
    </row>
    <row r="114" spans="1:17" x14ac:dyDescent="0.25">
      <c r="A114" s="2"/>
    </row>
  </sheetData>
  <autoFilter ref="A11:Q99">
    <filterColumn colId="16">
      <filters>
        <filter val="POR PAGAR"/>
      </filters>
    </filterColumn>
  </autoFilter>
  <mergeCells count="4">
    <mergeCell ref="A7:Q7"/>
    <mergeCell ref="A8:Q8"/>
    <mergeCell ref="A9:Q9"/>
    <mergeCell ref="A10:Q10"/>
  </mergeCells>
  <pageMargins left="0.25" right="0.25" top="0.75" bottom="0.75" header="0.3" footer="0.3"/>
  <pageSetup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83"/>
  <sheetViews>
    <sheetView topLeftCell="E1" zoomScale="66" zoomScaleNormal="66" workbookViewId="0">
      <selection activeCell="G62" sqref="G62"/>
    </sheetView>
  </sheetViews>
  <sheetFormatPr baseColWidth="10" defaultColWidth="10.7109375" defaultRowHeight="15" x14ac:dyDescent="0.25"/>
  <cols>
    <col min="2" max="2" width="16.5703125" customWidth="1"/>
    <col min="3" max="3" width="23.85546875" customWidth="1"/>
    <col min="4" max="4" width="27.140625" customWidth="1"/>
    <col min="5" max="5" width="24.85546875" customWidth="1"/>
    <col min="6" max="6" width="75.42578125" customWidth="1"/>
    <col min="7" max="7" width="26.85546875" customWidth="1"/>
    <col min="8" max="8" width="24" customWidth="1"/>
    <col min="9" max="9" width="25.5703125" customWidth="1"/>
    <col min="10" max="10" width="23.85546875" customWidth="1"/>
    <col min="11" max="11" width="14.140625" customWidth="1"/>
    <col min="12" max="12" width="15.42578125" customWidth="1"/>
    <col min="13" max="13" width="24.85546875" customWidth="1"/>
    <col min="14" max="14" width="23.7109375" customWidth="1"/>
    <col min="15" max="15" width="57.5703125" customWidth="1"/>
  </cols>
  <sheetData>
    <row r="7" spans="1:15" ht="28.5" x14ac:dyDescent="0.45">
      <c r="A7" s="189" t="s">
        <v>123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1:15" ht="26.25" x14ac:dyDescent="0.4">
      <c r="A8" s="190" t="s">
        <v>124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5" ht="23.25" x14ac:dyDescent="0.35">
      <c r="A9" s="191" t="s">
        <v>235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</row>
    <row r="10" spans="1:15" ht="23.25" customHeight="1" thickBot="1" x14ac:dyDescent="0.4">
      <c r="A10" s="192" t="s">
        <v>126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</row>
    <row r="11" spans="1:15" ht="21" x14ac:dyDescent="0.35">
      <c r="A11" s="57" t="s">
        <v>7</v>
      </c>
      <c r="B11" s="58" t="s">
        <v>0</v>
      </c>
      <c r="C11" s="58" t="s">
        <v>1</v>
      </c>
      <c r="D11" s="58" t="s">
        <v>2</v>
      </c>
      <c r="E11" s="57" t="s">
        <v>129</v>
      </c>
      <c r="F11" s="58" t="s">
        <v>3</v>
      </c>
      <c r="G11" s="58" t="s">
        <v>95</v>
      </c>
      <c r="H11" s="58" t="s">
        <v>4</v>
      </c>
      <c r="I11" s="58" t="s">
        <v>96</v>
      </c>
      <c r="J11" s="58" t="s">
        <v>127</v>
      </c>
      <c r="K11" s="57" t="s">
        <v>204</v>
      </c>
      <c r="L11" s="57" t="s">
        <v>205</v>
      </c>
      <c r="M11" s="58" t="s">
        <v>131</v>
      </c>
      <c r="N11" s="58" t="s">
        <v>128</v>
      </c>
      <c r="O11" s="58" t="s">
        <v>233</v>
      </c>
    </row>
    <row r="12" spans="1:15" ht="21" x14ac:dyDescent="0.35">
      <c r="A12" s="94">
        <v>1</v>
      </c>
      <c r="B12" s="95">
        <v>44484</v>
      </c>
      <c r="C12" s="96">
        <v>101887559</v>
      </c>
      <c r="D12" s="96" t="s">
        <v>23</v>
      </c>
      <c r="E12" s="97">
        <v>47</v>
      </c>
      <c r="F12" s="96" t="s">
        <v>24</v>
      </c>
      <c r="G12" s="98">
        <v>45000</v>
      </c>
      <c r="H12" s="98">
        <v>8100</v>
      </c>
      <c r="I12" s="98"/>
      <c r="J12" s="98">
        <v>53100</v>
      </c>
      <c r="K12" s="99"/>
      <c r="L12" s="98"/>
      <c r="M12" s="98">
        <v>53100</v>
      </c>
      <c r="N12" s="100" t="s">
        <v>137</v>
      </c>
      <c r="O12" s="100"/>
    </row>
    <row r="13" spans="1:15" ht="21" x14ac:dyDescent="0.35">
      <c r="A13" s="94"/>
      <c r="B13" s="95">
        <v>44301</v>
      </c>
      <c r="C13" s="96">
        <v>101887559</v>
      </c>
      <c r="D13" s="96" t="s">
        <v>25</v>
      </c>
      <c r="E13" s="97">
        <v>101</v>
      </c>
      <c r="F13" s="96" t="s">
        <v>24</v>
      </c>
      <c r="G13" s="98">
        <v>45000</v>
      </c>
      <c r="H13" s="98">
        <v>8100</v>
      </c>
      <c r="I13" s="98"/>
      <c r="J13" s="98">
        <v>53100</v>
      </c>
      <c r="K13" s="99"/>
      <c r="L13" s="98"/>
      <c r="M13" s="98">
        <v>53100</v>
      </c>
      <c r="N13" s="100" t="s">
        <v>137</v>
      </c>
      <c r="O13" s="100"/>
    </row>
    <row r="14" spans="1:15" ht="21" x14ac:dyDescent="0.35">
      <c r="A14" s="94"/>
      <c r="B14" s="95">
        <v>44442</v>
      </c>
      <c r="C14" s="96">
        <v>131279546</v>
      </c>
      <c r="D14" s="96" t="s">
        <v>51</v>
      </c>
      <c r="E14" s="97">
        <v>108</v>
      </c>
      <c r="F14" s="96" t="s">
        <v>52</v>
      </c>
      <c r="G14" s="98">
        <v>10000</v>
      </c>
      <c r="H14" s="98">
        <v>1800</v>
      </c>
      <c r="I14" s="98"/>
      <c r="J14" s="98">
        <v>11800</v>
      </c>
      <c r="K14" s="99"/>
      <c r="L14" s="98"/>
      <c r="M14" s="98">
        <v>11800</v>
      </c>
      <c r="N14" s="100" t="s">
        <v>137</v>
      </c>
      <c r="O14" s="100"/>
    </row>
    <row r="15" spans="1:15" ht="21" x14ac:dyDescent="0.35">
      <c r="A15" s="94"/>
      <c r="B15" s="95">
        <v>44475</v>
      </c>
      <c r="C15" s="96">
        <v>131279546</v>
      </c>
      <c r="D15" s="96" t="s">
        <v>53</v>
      </c>
      <c r="E15" s="97">
        <v>134</v>
      </c>
      <c r="F15" s="96" t="s">
        <v>52</v>
      </c>
      <c r="G15" s="98">
        <v>10000</v>
      </c>
      <c r="H15" s="98">
        <v>1800</v>
      </c>
      <c r="I15" s="98"/>
      <c r="J15" s="98">
        <v>11800</v>
      </c>
      <c r="K15" s="99"/>
      <c r="L15" s="98"/>
      <c r="M15" s="98">
        <v>11800</v>
      </c>
      <c r="N15" s="100" t="s">
        <v>137</v>
      </c>
      <c r="O15" s="100"/>
    </row>
    <row r="16" spans="1:15" ht="21" x14ac:dyDescent="0.35">
      <c r="A16" s="94"/>
      <c r="B16" s="95">
        <v>44504</v>
      </c>
      <c r="C16" s="96">
        <v>131279546</v>
      </c>
      <c r="D16" s="96" t="s">
        <v>54</v>
      </c>
      <c r="E16" s="97">
        <v>54</v>
      </c>
      <c r="F16" s="96" t="s">
        <v>52</v>
      </c>
      <c r="G16" s="98">
        <v>10000</v>
      </c>
      <c r="H16" s="98">
        <v>1800</v>
      </c>
      <c r="I16" s="98"/>
      <c r="J16" s="98">
        <v>11800</v>
      </c>
      <c r="K16" s="99"/>
      <c r="L16" s="98"/>
      <c r="M16" s="98">
        <v>11800</v>
      </c>
      <c r="N16" s="100" t="s">
        <v>137</v>
      </c>
      <c r="O16" s="100"/>
    </row>
    <row r="17" spans="1:15" ht="21" x14ac:dyDescent="0.35">
      <c r="A17" s="94"/>
      <c r="B17" s="95">
        <v>44046</v>
      </c>
      <c r="C17" s="96">
        <v>101011122</v>
      </c>
      <c r="D17" s="96" t="s">
        <v>71</v>
      </c>
      <c r="E17" s="97"/>
      <c r="F17" s="96" t="s">
        <v>72</v>
      </c>
      <c r="G17" s="98">
        <v>8650</v>
      </c>
      <c r="H17" s="98">
        <v>0</v>
      </c>
      <c r="I17" s="98"/>
      <c r="J17" s="98">
        <v>8650</v>
      </c>
      <c r="K17" s="99"/>
      <c r="L17" s="98"/>
      <c r="M17" s="98">
        <v>8650</v>
      </c>
      <c r="N17" s="100" t="s">
        <v>137</v>
      </c>
      <c r="O17" s="100"/>
    </row>
    <row r="18" spans="1:15" ht="21" x14ac:dyDescent="0.35">
      <c r="A18" s="94"/>
      <c r="B18" s="95">
        <v>44046</v>
      </c>
      <c r="C18" s="96">
        <v>101098376</v>
      </c>
      <c r="D18" s="96" t="s">
        <v>73</v>
      </c>
      <c r="E18" s="97"/>
      <c r="F18" s="96" t="s">
        <v>74</v>
      </c>
      <c r="G18" s="98">
        <v>11100</v>
      </c>
      <c r="H18" s="98">
        <v>0</v>
      </c>
      <c r="I18" s="98"/>
      <c r="J18" s="98">
        <v>11100</v>
      </c>
      <c r="K18" s="99"/>
      <c r="L18" s="98"/>
      <c r="M18" s="98">
        <v>11100</v>
      </c>
      <c r="N18" s="100" t="s">
        <v>137</v>
      </c>
      <c r="O18" s="100"/>
    </row>
    <row r="19" spans="1:15" ht="21" x14ac:dyDescent="0.35">
      <c r="A19" s="94"/>
      <c r="B19" s="95">
        <v>44410</v>
      </c>
      <c r="C19" s="96">
        <v>101098376</v>
      </c>
      <c r="D19" s="96" t="s">
        <v>75</v>
      </c>
      <c r="E19" s="97">
        <v>85</v>
      </c>
      <c r="F19" s="96" t="s">
        <v>74</v>
      </c>
      <c r="G19" s="98">
        <v>11100</v>
      </c>
      <c r="H19" s="98">
        <v>0</v>
      </c>
      <c r="I19" s="98"/>
      <c r="J19" s="98">
        <v>11100</v>
      </c>
      <c r="K19" s="99"/>
      <c r="L19" s="98"/>
      <c r="M19" s="98">
        <v>11100</v>
      </c>
      <c r="N19" s="100" t="s">
        <v>137</v>
      </c>
      <c r="O19" s="100"/>
    </row>
    <row r="20" spans="1:15" ht="21" x14ac:dyDescent="0.35">
      <c r="A20" s="94"/>
      <c r="B20" s="95">
        <v>44531</v>
      </c>
      <c r="C20" s="101" t="s">
        <v>119</v>
      </c>
      <c r="D20" s="96" t="s">
        <v>120</v>
      </c>
      <c r="E20" s="97">
        <v>5</v>
      </c>
      <c r="F20" s="96" t="s">
        <v>46</v>
      </c>
      <c r="G20" s="98">
        <v>19057.64</v>
      </c>
      <c r="H20" s="98">
        <v>0</v>
      </c>
      <c r="I20" s="98"/>
      <c r="J20" s="98">
        <v>19057.64</v>
      </c>
      <c r="K20" s="99"/>
      <c r="L20" s="98"/>
      <c r="M20" s="98">
        <v>19057.64</v>
      </c>
      <c r="N20" s="100" t="s">
        <v>137</v>
      </c>
      <c r="O20" s="100"/>
    </row>
    <row r="21" spans="1:15" ht="21" x14ac:dyDescent="0.35">
      <c r="A21" s="94"/>
      <c r="B21" s="95">
        <v>44550</v>
      </c>
      <c r="C21" s="101" t="s">
        <v>156</v>
      </c>
      <c r="D21" s="96" t="s">
        <v>145</v>
      </c>
      <c r="E21" s="97"/>
      <c r="F21" s="96" t="s">
        <v>146</v>
      </c>
      <c r="G21" s="98">
        <v>20000</v>
      </c>
      <c r="H21" s="98">
        <v>0</v>
      </c>
      <c r="I21" s="98"/>
      <c r="J21" s="98">
        <v>20000</v>
      </c>
      <c r="K21" s="99"/>
      <c r="L21" s="98"/>
      <c r="M21" s="98">
        <v>20000</v>
      </c>
      <c r="N21" s="100" t="s">
        <v>137</v>
      </c>
      <c r="O21" s="100"/>
    </row>
    <row r="22" spans="1:15" ht="21" x14ac:dyDescent="0.35">
      <c r="A22" s="94"/>
      <c r="B22" s="95">
        <v>44559</v>
      </c>
      <c r="C22" s="101" t="s">
        <v>176</v>
      </c>
      <c r="D22" s="96" t="s">
        <v>152</v>
      </c>
      <c r="E22" s="97"/>
      <c r="F22" s="96" t="s">
        <v>177</v>
      </c>
      <c r="G22" s="98">
        <v>468027</v>
      </c>
      <c r="H22" s="98">
        <v>84244.86</v>
      </c>
      <c r="I22" s="98"/>
      <c r="J22" s="98">
        <v>552271.86</v>
      </c>
      <c r="K22" s="99"/>
      <c r="L22" s="98"/>
      <c r="M22" s="98">
        <v>552271.86</v>
      </c>
      <c r="N22" s="100" t="s">
        <v>137</v>
      </c>
      <c r="O22" s="100"/>
    </row>
    <row r="23" spans="1:15" s="161" customFormat="1" ht="21" x14ac:dyDescent="0.35">
      <c r="A23" s="86"/>
      <c r="B23" s="87">
        <v>44533</v>
      </c>
      <c r="C23" s="88" t="s">
        <v>163</v>
      </c>
      <c r="D23" s="89" t="s">
        <v>164</v>
      </c>
      <c r="E23" s="90"/>
      <c r="F23" s="89" t="s">
        <v>165</v>
      </c>
      <c r="G23" s="91">
        <v>7800</v>
      </c>
      <c r="H23" s="91">
        <v>1404</v>
      </c>
      <c r="I23" s="91"/>
      <c r="J23" s="91">
        <v>9204</v>
      </c>
      <c r="K23" s="93"/>
      <c r="L23" s="91"/>
      <c r="M23" s="91">
        <v>9204</v>
      </c>
      <c r="N23" s="92" t="s">
        <v>137</v>
      </c>
      <c r="O23" s="92"/>
    </row>
    <row r="24" spans="1:15" s="161" customFormat="1" ht="21" x14ac:dyDescent="0.35">
      <c r="A24" s="86"/>
      <c r="B24" s="87">
        <v>44533</v>
      </c>
      <c r="C24" s="88" t="s">
        <v>163</v>
      </c>
      <c r="D24" s="89" t="s">
        <v>166</v>
      </c>
      <c r="E24" s="90"/>
      <c r="F24" s="89" t="s">
        <v>165</v>
      </c>
      <c r="G24" s="91">
        <v>17200</v>
      </c>
      <c r="H24" s="91">
        <v>3096</v>
      </c>
      <c r="I24" s="91"/>
      <c r="J24" s="91">
        <v>20296</v>
      </c>
      <c r="K24" s="93"/>
      <c r="L24" s="91"/>
      <c r="M24" s="91">
        <v>20296</v>
      </c>
      <c r="N24" s="92" t="s">
        <v>137</v>
      </c>
      <c r="O24" s="92"/>
    </row>
    <row r="25" spans="1:15" s="161" customFormat="1" ht="21" x14ac:dyDescent="0.35">
      <c r="A25" s="86"/>
      <c r="B25" s="87">
        <v>44533</v>
      </c>
      <c r="C25" s="88" t="s">
        <v>163</v>
      </c>
      <c r="D25" s="89" t="s">
        <v>167</v>
      </c>
      <c r="E25" s="90"/>
      <c r="F25" s="89" t="s">
        <v>165</v>
      </c>
      <c r="G25" s="91">
        <v>400</v>
      </c>
      <c r="H25" s="91">
        <v>72</v>
      </c>
      <c r="I25" s="91"/>
      <c r="J25" s="91">
        <v>472</v>
      </c>
      <c r="K25" s="93"/>
      <c r="L25" s="91"/>
      <c r="M25" s="91">
        <v>472</v>
      </c>
      <c r="N25" s="92" t="s">
        <v>137</v>
      </c>
      <c r="O25" s="92"/>
    </row>
    <row r="26" spans="1:15" s="161" customFormat="1" ht="21" x14ac:dyDescent="0.35">
      <c r="A26" s="86"/>
      <c r="B26" s="87">
        <v>44533</v>
      </c>
      <c r="C26" s="88" t="s">
        <v>163</v>
      </c>
      <c r="D26" s="89" t="s">
        <v>168</v>
      </c>
      <c r="E26" s="90"/>
      <c r="F26" s="89" t="s">
        <v>165</v>
      </c>
      <c r="G26" s="91">
        <v>6000</v>
      </c>
      <c r="H26" s="91">
        <v>1080</v>
      </c>
      <c r="I26" s="91"/>
      <c r="J26" s="91">
        <v>7080</v>
      </c>
      <c r="K26" s="93"/>
      <c r="L26" s="91"/>
      <c r="M26" s="91">
        <v>7080</v>
      </c>
      <c r="N26" s="92" t="s">
        <v>137</v>
      </c>
      <c r="O26" s="92"/>
    </row>
    <row r="27" spans="1:15" s="161" customFormat="1" ht="21" x14ac:dyDescent="0.35">
      <c r="A27" s="86"/>
      <c r="B27" s="87">
        <v>44533</v>
      </c>
      <c r="C27" s="88" t="s">
        <v>163</v>
      </c>
      <c r="D27" s="89" t="s">
        <v>169</v>
      </c>
      <c r="E27" s="90"/>
      <c r="F27" s="89" t="s">
        <v>165</v>
      </c>
      <c r="G27" s="91">
        <v>8400</v>
      </c>
      <c r="H27" s="91">
        <v>1512</v>
      </c>
      <c r="I27" s="91"/>
      <c r="J27" s="91">
        <v>9912</v>
      </c>
      <c r="K27" s="93"/>
      <c r="L27" s="91"/>
      <c r="M27" s="91">
        <v>9912</v>
      </c>
      <c r="N27" s="92" t="s">
        <v>137</v>
      </c>
      <c r="O27" s="92"/>
    </row>
    <row r="28" spans="1:15" s="161" customFormat="1" ht="21" x14ac:dyDescent="0.35">
      <c r="A28" s="86"/>
      <c r="B28" s="87">
        <v>44533</v>
      </c>
      <c r="C28" s="88" t="s">
        <v>163</v>
      </c>
      <c r="D28" s="89" t="s">
        <v>170</v>
      </c>
      <c r="E28" s="90"/>
      <c r="F28" s="89" t="s">
        <v>165</v>
      </c>
      <c r="G28" s="91">
        <v>14800</v>
      </c>
      <c r="H28" s="91">
        <v>2664</v>
      </c>
      <c r="I28" s="91"/>
      <c r="J28" s="91">
        <v>17464</v>
      </c>
      <c r="K28" s="93"/>
      <c r="L28" s="91"/>
      <c r="M28" s="91">
        <v>17464</v>
      </c>
      <c r="N28" s="92" t="s">
        <v>137</v>
      </c>
      <c r="O28" s="92"/>
    </row>
    <row r="29" spans="1:15" s="161" customFormat="1" ht="21" x14ac:dyDescent="0.35">
      <c r="A29" s="86"/>
      <c r="B29" s="87">
        <v>44533</v>
      </c>
      <c r="C29" s="88" t="s">
        <v>163</v>
      </c>
      <c r="D29" s="89" t="s">
        <v>171</v>
      </c>
      <c r="E29" s="90"/>
      <c r="F29" s="89" t="s">
        <v>165</v>
      </c>
      <c r="G29" s="91">
        <v>6800</v>
      </c>
      <c r="H29" s="91">
        <v>1224</v>
      </c>
      <c r="I29" s="91"/>
      <c r="J29" s="91">
        <v>8024</v>
      </c>
      <c r="K29" s="93"/>
      <c r="L29" s="91"/>
      <c r="M29" s="91">
        <v>8024</v>
      </c>
      <c r="N29" s="92" t="s">
        <v>137</v>
      </c>
      <c r="O29" s="92"/>
    </row>
    <row r="30" spans="1:15" ht="21" x14ac:dyDescent="0.35">
      <c r="A30" s="94"/>
      <c r="B30" s="95">
        <v>44550</v>
      </c>
      <c r="C30" s="101" t="s">
        <v>172</v>
      </c>
      <c r="D30" s="96" t="s">
        <v>173</v>
      </c>
      <c r="E30" s="97"/>
      <c r="F30" s="96" t="s">
        <v>234</v>
      </c>
      <c r="G30" s="98">
        <v>213</v>
      </c>
      <c r="H30" s="98">
        <v>38.339999999999996</v>
      </c>
      <c r="I30" s="98"/>
      <c r="J30" s="98">
        <v>251.34</v>
      </c>
      <c r="K30" s="99"/>
      <c r="L30" s="98"/>
      <c r="M30" s="98">
        <v>251.34</v>
      </c>
      <c r="N30" s="100" t="s">
        <v>137</v>
      </c>
      <c r="O30" s="100"/>
    </row>
    <row r="31" spans="1:15" ht="21" x14ac:dyDescent="0.35">
      <c r="A31" s="94"/>
      <c r="B31" s="95">
        <v>44533</v>
      </c>
      <c r="C31" s="101" t="s">
        <v>172</v>
      </c>
      <c r="D31" s="96" t="s">
        <v>175</v>
      </c>
      <c r="E31" s="102"/>
      <c r="F31" s="96" t="s">
        <v>234</v>
      </c>
      <c r="G31" s="98">
        <v>8808</v>
      </c>
      <c r="H31" s="98">
        <v>1585.44</v>
      </c>
      <c r="I31" s="98"/>
      <c r="J31" s="98">
        <v>10393.44</v>
      </c>
      <c r="K31" s="99"/>
      <c r="L31" s="98"/>
      <c r="M31" s="98">
        <v>10393.44</v>
      </c>
      <c r="N31" s="100" t="s">
        <v>137</v>
      </c>
      <c r="O31" s="100"/>
    </row>
    <row r="32" spans="1:15" ht="21" x14ac:dyDescent="0.35">
      <c r="A32" s="94"/>
      <c r="B32" s="95">
        <v>44539</v>
      </c>
      <c r="C32" s="101" t="s">
        <v>178</v>
      </c>
      <c r="D32" s="96" t="s">
        <v>179</v>
      </c>
      <c r="E32" s="97"/>
      <c r="F32" s="96" t="s">
        <v>60</v>
      </c>
      <c r="G32" s="98">
        <v>2907</v>
      </c>
      <c r="H32" s="98">
        <v>0</v>
      </c>
      <c r="I32" s="98"/>
      <c r="J32" s="98">
        <v>2907</v>
      </c>
      <c r="K32" s="99"/>
      <c r="L32" s="98"/>
      <c r="M32" s="98">
        <v>2907</v>
      </c>
      <c r="N32" s="100" t="s">
        <v>137</v>
      </c>
      <c r="O32" s="100"/>
    </row>
    <row r="33" spans="1:15" ht="21" x14ac:dyDescent="0.35">
      <c r="A33" s="94"/>
      <c r="B33" s="95">
        <v>44544</v>
      </c>
      <c r="C33" s="101" t="s">
        <v>178</v>
      </c>
      <c r="D33" s="96" t="s">
        <v>180</v>
      </c>
      <c r="E33" s="97"/>
      <c r="F33" s="96" t="s">
        <v>60</v>
      </c>
      <c r="G33" s="98">
        <v>13620</v>
      </c>
      <c r="H33" s="98">
        <v>0</v>
      </c>
      <c r="I33" s="98"/>
      <c r="J33" s="98">
        <v>13620</v>
      </c>
      <c r="K33" s="99"/>
      <c r="L33" s="98"/>
      <c r="M33" s="98">
        <v>13620</v>
      </c>
      <c r="N33" s="100" t="s">
        <v>137</v>
      </c>
      <c r="O33" s="100"/>
    </row>
    <row r="34" spans="1:15" ht="21" x14ac:dyDescent="0.35">
      <c r="A34" s="94"/>
      <c r="B34" s="95">
        <v>44537</v>
      </c>
      <c r="C34" s="101" t="s">
        <v>178</v>
      </c>
      <c r="D34" s="96" t="s">
        <v>223</v>
      </c>
      <c r="E34" s="97"/>
      <c r="F34" s="96" t="s">
        <v>60</v>
      </c>
      <c r="G34" s="98">
        <v>3648</v>
      </c>
      <c r="H34" s="98">
        <v>0</v>
      </c>
      <c r="I34" s="98"/>
      <c r="J34" s="98">
        <v>3648</v>
      </c>
      <c r="K34" s="99"/>
      <c r="L34" s="98"/>
      <c r="M34" s="98">
        <v>3648</v>
      </c>
      <c r="N34" s="100" t="s">
        <v>137</v>
      </c>
      <c r="O34" s="100"/>
    </row>
    <row r="35" spans="1:15" ht="21" x14ac:dyDescent="0.35">
      <c r="A35" s="94"/>
      <c r="B35" s="95">
        <v>44558</v>
      </c>
      <c r="C35" s="101" t="s">
        <v>178</v>
      </c>
      <c r="D35" s="96" t="s">
        <v>182</v>
      </c>
      <c r="E35" s="97"/>
      <c r="F35" s="96" t="s">
        <v>60</v>
      </c>
      <c r="G35" s="98">
        <v>2679</v>
      </c>
      <c r="H35" s="98">
        <v>0</v>
      </c>
      <c r="I35" s="98"/>
      <c r="J35" s="98">
        <v>2679</v>
      </c>
      <c r="K35" s="99"/>
      <c r="L35" s="98"/>
      <c r="M35" s="98">
        <v>2679</v>
      </c>
      <c r="N35" s="100" t="s">
        <v>137</v>
      </c>
      <c r="O35" s="100"/>
    </row>
    <row r="36" spans="1:15" ht="21" x14ac:dyDescent="0.35">
      <c r="A36" s="94"/>
      <c r="B36" s="95">
        <v>44544</v>
      </c>
      <c r="C36" s="101" t="s">
        <v>178</v>
      </c>
      <c r="D36" s="96" t="s">
        <v>183</v>
      </c>
      <c r="E36" s="97"/>
      <c r="F36" s="96" t="s">
        <v>60</v>
      </c>
      <c r="G36" s="98">
        <v>12933</v>
      </c>
      <c r="H36" s="98">
        <v>0</v>
      </c>
      <c r="I36" s="98"/>
      <c r="J36" s="98">
        <v>12933</v>
      </c>
      <c r="K36" s="99"/>
      <c r="L36" s="98"/>
      <c r="M36" s="98">
        <v>12933</v>
      </c>
      <c r="N36" s="100" t="s">
        <v>137</v>
      </c>
      <c r="O36" s="100"/>
    </row>
    <row r="37" spans="1:15" ht="21" x14ac:dyDescent="0.35">
      <c r="A37" s="94"/>
      <c r="B37" s="95">
        <v>44504</v>
      </c>
      <c r="C37" s="101" t="s">
        <v>178</v>
      </c>
      <c r="D37" s="96" t="s">
        <v>184</v>
      </c>
      <c r="E37" s="97"/>
      <c r="F37" s="96" t="s">
        <v>60</v>
      </c>
      <c r="G37" s="98">
        <v>3591</v>
      </c>
      <c r="H37" s="98">
        <v>0</v>
      </c>
      <c r="I37" s="98"/>
      <c r="J37" s="98">
        <v>3591</v>
      </c>
      <c r="K37" s="99"/>
      <c r="L37" s="98"/>
      <c r="M37" s="98">
        <v>3591</v>
      </c>
      <c r="N37" s="100" t="s">
        <v>137</v>
      </c>
      <c r="O37" s="100"/>
    </row>
    <row r="38" spans="1:15" ht="21" x14ac:dyDescent="0.35">
      <c r="A38" s="94"/>
      <c r="B38" s="95">
        <v>44505</v>
      </c>
      <c r="C38" s="101" t="s">
        <v>178</v>
      </c>
      <c r="D38" s="96" t="s">
        <v>185</v>
      </c>
      <c r="E38" s="97"/>
      <c r="F38" s="96" t="s">
        <v>60</v>
      </c>
      <c r="G38" s="98">
        <v>9322</v>
      </c>
      <c r="H38" s="98">
        <v>0</v>
      </c>
      <c r="I38" s="98"/>
      <c r="J38" s="98">
        <v>9322</v>
      </c>
      <c r="K38" s="99"/>
      <c r="L38" s="98"/>
      <c r="M38" s="98">
        <v>9322</v>
      </c>
      <c r="N38" s="100" t="s">
        <v>137</v>
      </c>
      <c r="O38" s="100"/>
    </row>
    <row r="39" spans="1:15" ht="21" x14ac:dyDescent="0.35">
      <c r="A39" s="94"/>
      <c r="B39" s="95">
        <v>44511</v>
      </c>
      <c r="C39" s="101" t="s">
        <v>178</v>
      </c>
      <c r="D39" s="96" t="s">
        <v>186</v>
      </c>
      <c r="E39" s="97"/>
      <c r="F39" s="96" t="s">
        <v>60</v>
      </c>
      <c r="G39" s="98">
        <v>3420</v>
      </c>
      <c r="H39" s="98">
        <v>0</v>
      </c>
      <c r="I39" s="98"/>
      <c r="J39" s="98">
        <v>3420</v>
      </c>
      <c r="K39" s="99"/>
      <c r="L39" s="98"/>
      <c r="M39" s="98">
        <v>3420</v>
      </c>
      <c r="N39" s="100" t="s">
        <v>137</v>
      </c>
      <c r="O39" s="100"/>
    </row>
    <row r="40" spans="1:15" ht="21" x14ac:dyDescent="0.35">
      <c r="A40" s="94"/>
      <c r="B40" s="95">
        <v>44531</v>
      </c>
      <c r="C40" s="101" t="s">
        <v>191</v>
      </c>
      <c r="D40" s="96" t="s">
        <v>192</v>
      </c>
      <c r="E40" s="97"/>
      <c r="F40" s="96" t="s">
        <v>52</v>
      </c>
      <c r="G40" s="98">
        <v>10000</v>
      </c>
      <c r="H40" s="98">
        <v>1800</v>
      </c>
      <c r="I40" s="98"/>
      <c r="J40" s="98">
        <v>11800</v>
      </c>
      <c r="K40" s="99"/>
      <c r="L40" s="98"/>
      <c r="M40" s="98">
        <v>11800</v>
      </c>
      <c r="N40" s="100" t="s">
        <v>137</v>
      </c>
      <c r="O40" s="100"/>
    </row>
    <row r="41" spans="1:15" ht="21" x14ac:dyDescent="0.35">
      <c r="A41" s="94"/>
      <c r="B41" s="95" t="s">
        <v>213</v>
      </c>
      <c r="C41" s="101" t="s">
        <v>195</v>
      </c>
      <c r="D41" s="96" t="s">
        <v>212</v>
      </c>
      <c r="E41" s="97"/>
      <c r="F41" s="96" t="s">
        <v>226</v>
      </c>
      <c r="G41" s="98">
        <v>337637.8</v>
      </c>
      <c r="H41" s="98">
        <v>60774.803999999996</v>
      </c>
      <c r="I41" s="98"/>
      <c r="J41" s="98">
        <v>398412.60399999999</v>
      </c>
      <c r="K41" s="99"/>
      <c r="L41" s="98"/>
      <c r="M41" s="98">
        <v>398412.60399999999</v>
      </c>
      <c r="N41" s="100" t="s">
        <v>137</v>
      </c>
      <c r="O41" s="100"/>
    </row>
    <row r="42" spans="1:15" ht="21" x14ac:dyDescent="0.35">
      <c r="A42" s="94"/>
      <c r="B42" s="95">
        <v>44713</v>
      </c>
      <c r="C42" s="101" t="s">
        <v>110</v>
      </c>
      <c r="D42" s="96" t="s">
        <v>206</v>
      </c>
      <c r="E42" s="97"/>
      <c r="F42" s="96" t="s">
        <v>112</v>
      </c>
      <c r="G42" s="98">
        <v>10000</v>
      </c>
      <c r="H42" s="98">
        <v>1800</v>
      </c>
      <c r="I42" s="98"/>
      <c r="J42" s="98">
        <v>11800</v>
      </c>
      <c r="K42" s="99"/>
      <c r="L42" s="98"/>
      <c r="M42" s="98">
        <v>11800</v>
      </c>
      <c r="N42" s="100" t="s">
        <v>137</v>
      </c>
      <c r="O42" s="100"/>
    </row>
    <row r="43" spans="1:15" ht="21" x14ac:dyDescent="0.35">
      <c r="A43" s="94"/>
      <c r="B43" s="95">
        <v>44621</v>
      </c>
      <c r="C43" s="101" t="s">
        <v>208</v>
      </c>
      <c r="D43" s="96" t="s">
        <v>207</v>
      </c>
      <c r="E43" s="97"/>
      <c r="F43" s="96" t="s">
        <v>209</v>
      </c>
      <c r="G43" s="98">
        <v>68821.5</v>
      </c>
      <c r="H43" s="98">
        <v>11628.2699679465</v>
      </c>
      <c r="I43" s="98"/>
      <c r="J43" s="98">
        <v>80449.7699679465</v>
      </c>
      <c r="K43" s="99"/>
      <c r="L43" s="98"/>
      <c r="M43" s="98">
        <v>80449.7699679465</v>
      </c>
      <c r="N43" s="100" t="s">
        <v>137</v>
      </c>
      <c r="O43" s="100"/>
    </row>
    <row r="44" spans="1:15" ht="21" x14ac:dyDescent="0.35">
      <c r="A44" s="94"/>
      <c r="B44" s="95" t="s">
        <v>210</v>
      </c>
      <c r="C44" s="101" t="s">
        <v>102</v>
      </c>
      <c r="D44" s="96" t="s">
        <v>211</v>
      </c>
      <c r="E44" s="97"/>
      <c r="F44" s="96" t="s">
        <v>104</v>
      </c>
      <c r="G44" s="98">
        <v>16276.5</v>
      </c>
      <c r="H44" s="98">
        <v>2929.77</v>
      </c>
      <c r="I44" s="98"/>
      <c r="J44" s="98">
        <v>19206.27</v>
      </c>
      <c r="K44" s="99"/>
      <c r="L44" s="98"/>
      <c r="M44" s="98">
        <v>19206.27</v>
      </c>
      <c r="N44" s="100" t="s">
        <v>137</v>
      </c>
      <c r="O44" s="100"/>
    </row>
    <row r="45" spans="1:15" ht="21" x14ac:dyDescent="0.35">
      <c r="A45" s="94"/>
      <c r="B45" s="95" t="s">
        <v>214</v>
      </c>
      <c r="C45" s="101" t="s">
        <v>195</v>
      </c>
      <c r="D45" s="96" t="s">
        <v>215</v>
      </c>
      <c r="E45" s="97"/>
      <c r="F45" s="96" t="s">
        <v>226</v>
      </c>
      <c r="G45" s="98">
        <v>180212.75</v>
      </c>
      <c r="H45" s="98">
        <v>32438.294999999998</v>
      </c>
      <c r="I45" s="98"/>
      <c r="J45" s="98">
        <v>212651.04499999998</v>
      </c>
      <c r="K45" s="98"/>
      <c r="L45" s="100"/>
      <c r="M45" s="98">
        <v>212651.04499999998</v>
      </c>
      <c r="N45" s="100" t="s">
        <v>137</v>
      </c>
      <c r="O45" s="100"/>
    </row>
    <row r="46" spans="1:15" ht="21" x14ac:dyDescent="0.35">
      <c r="A46" s="94"/>
      <c r="B46" s="95">
        <v>44621</v>
      </c>
      <c r="C46" s="101" t="s">
        <v>172</v>
      </c>
      <c r="D46" s="96" t="s">
        <v>216</v>
      </c>
      <c r="E46" s="97"/>
      <c r="F46" s="96" t="s">
        <v>234</v>
      </c>
      <c r="G46" s="98">
        <v>6440</v>
      </c>
      <c r="H46" s="98">
        <v>1159.2</v>
      </c>
      <c r="I46" s="98"/>
      <c r="J46" s="98">
        <v>7599.2</v>
      </c>
      <c r="K46" s="99"/>
      <c r="L46" s="98"/>
      <c r="M46" s="98">
        <v>7599.2</v>
      </c>
      <c r="N46" s="100" t="s">
        <v>137</v>
      </c>
      <c r="O46" s="100"/>
    </row>
    <row r="47" spans="1:15" ht="21" x14ac:dyDescent="0.35">
      <c r="A47" s="94"/>
      <c r="B47" s="95" t="s">
        <v>217</v>
      </c>
      <c r="C47" s="101" t="s">
        <v>218</v>
      </c>
      <c r="D47" s="96" t="s">
        <v>219</v>
      </c>
      <c r="E47" s="97"/>
      <c r="F47" s="96" t="s">
        <v>220</v>
      </c>
      <c r="G47" s="98">
        <v>15635.6</v>
      </c>
      <c r="H47" s="98">
        <v>2814.4079999999999</v>
      </c>
      <c r="I47" s="98"/>
      <c r="J47" s="98">
        <v>18450.008000000002</v>
      </c>
      <c r="K47" s="99"/>
      <c r="L47" s="98"/>
      <c r="M47" s="98">
        <v>18450.008000000002</v>
      </c>
      <c r="N47" s="100" t="s">
        <v>137</v>
      </c>
      <c r="O47" s="100"/>
    </row>
    <row r="48" spans="1:15" s="85" customFormat="1" ht="21" x14ac:dyDescent="0.35">
      <c r="A48" s="114"/>
      <c r="B48" s="115">
        <v>44572</v>
      </c>
      <c r="C48" s="116" t="s">
        <v>221</v>
      </c>
      <c r="D48" s="117" t="s">
        <v>8</v>
      </c>
      <c r="E48" s="118"/>
      <c r="F48" s="117" t="s">
        <v>222</v>
      </c>
      <c r="G48" s="119">
        <v>34000</v>
      </c>
      <c r="H48" s="119">
        <v>6120</v>
      </c>
      <c r="I48" s="119"/>
      <c r="J48" s="119">
        <v>40120</v>
      </c>
      <c r="K48" s="120" t="s">
        <v>265</v>
      </c>
      <c r="L48" s="119">
        <v>38420</v>
      </c>
      <c r="M48" s="119">
        <v>40120</v>
      </c>
      <c r="N48" s="121" t="s">
        <v>137</v>
      </c>
      <c r="O48" s="121"/>
    </row>
    <row r="49" spans="1:19" ht="21" x14ac:dyDescent="0.35">
      <c r="A49" s="103"/>
      <c r="B49" s="95">
        <v>44589</v>
      </c>
      <c r="C49" s="101" t="s">
        <v>227</v>
      </c>
      <c r="D49" s="96" t="s">
        <v>228</v>
      </c>
      <c r="E49" s="97"/>
      <c r="F49" s="96" t="s">
        <v>229</v>
      </c>
      <c r="G49" s="104">
        <v>38840</v>
      </c>
      <c r="H49" s="104">
        <v>6991.2</v>
      </c>
      <c r="I49" s="96"/>
      <c r="J49" s="104">
        <v>45831.199999999997</v>
      </c>
      <c r="K49" s="96"/>
      <c r="L49" s="96"/>
      <c r="M49" s="104">
        <v>45831.199999999997</v>
      </c>
      <c r="N49" s="100" t="s">
        <v>137</v>
      </c>
      <c r="O49" s="100"/>
    </row>
    <row r="50" spans="1:19" ht="21" x14ac:dyDescent="0.35">
      <c r="A50" s="103"/>
      <c r="B50" s="95">
        <v>44592</v>
      </c>
      <c r="C50" s="96">
        <v>130182132</v>
      </c>
      <c r="D50" s="96" t="s">
        <v>230</v>
      </c>
      <c r="E50" s="96"/>
      <c r="F50" s="96" t="s">
        <v>231</v>
      </c>
      <c r="G50" s="104">
        <v>94000</v>
      </c>
      <c r="H50" s="104">
        <v>16920</v>
      </c>
      <c r="I50" s="96"/>
      <c r="J50" s="104">
        <v>110920</v>
      </c>
      <c r="K50" s="96"/>
      <c r="L50" s="96"/>
      <c r="M50" s="104">
        <v>110920</v>
      </c>
      <c r="N50" s="100" t="s">
        <v>137</v>
      </c>
      <c r="O50" s="100"/>
    </row>
    <row r="51" spans="1:19" ht="21" x14ac:dyDescent="0.35">
      <c r="A51" s="103"/>
      <c r="B51" s="95">
        <v>44592</v>
      </c>
      <c r="C51" s="101" t="s">
        <v>102</v>
      </c>
      <c r="D51" s="96" t="s">
        <v>232</v>
      </c>
      <c r="E51" s="97"/>
      <c r="F51" s="96" t="s">
        <v>104</v>
      </c>
      <c r="G51" s="104">
        <v>14933</v>
      </c>
      <c r="H51" s="104">
        <v>2687.94</v>
      </c>
      <c r="I51" s="96"/>
      <c r="J51" s="104">
        <v>17620.939999999999</v>
      </c>
      <c r="K51" s="96"/>
      <c r="L51" s="96"/>
      <c r="M51" s="104">
        <v>17620.939999999999</v>
      </c>
      <c r="N51" s="100" t="s">
        <v>137</v>
      </c>
      <c r="O51" s="100"/>
    </row>
    <row r="52" spans="1:19" ht="21" x14ac:dyDescent="0.35">
      <c r="A52" s="103"/>
      <c r="B52" s="95">
        <v>44579</v>
      </c>
      <c r="C52" s="101" t="s">
        <v>221</v>
      </c>
      <c r="D52" s="96" t="s">
        <v>13</v>
      </c>
      <c r="E52" s="97"/>
      <c r="F52" s="96" t="s">
        <v>222</v>
      </c>
      <c r="G52" s="104">
        <v>718500</v>
      </c>
      <c r="H52" s="104">
        <v>129330</v>
      </c>
      <c r="I52" s="96"/>
      <c r="J52" s="104">
        <v>847830</v>
      </c>
      <c r="K52" s="96"/>
      <c r="L52" s="96"/>
      <c r="M52" s="104">
        <v>847830</v>
      </c>
      <c r="N52" s="100" t="s">
        <v>137</v>
      </c>
      <c r="O52" s="100"/>
      <c r="S52" t="s">
        <v>225</v>
      </c>
    </row>
    <row r="53" spans="1:19" ht="21" x14ac:dyDescent="0.35">
      <c r="A53" s="105"/>
      <c r="B53" s="106">
        <v>44596</v>
      </c>
      <c r="C53" s="107">
        <v>101011939</v>
      </c>
      <c r="D53" s="107" t="s">
        <v>236</v>
      </c>
      <c r="E53" s="107"/>
      <c r="F53" s="107" t="s">
        <v>141</v>
      </c>
      <c r="G53" s="108">
        <v>18748.22</v>
      </c>
      <c r="H53" s="108">
        <f>+G53*18%</f>
        <v>3374.6795999999999</v>
      </c>
      <c r="I53" s="107"/>
      <c r="J53" s="109">
        <f>+H53+G53</f>
        <v>22122.899600000001</v>
      </c>
      <c r="K53" s="107"/>
      <c r="L53" s="107"/>
      <c r="M53" s="109">
        <f>+J53</f>
        <v>22122.899600000001</v>
      </c>
      <c r="N53" s="110" t="s">
        <v>137</v>
      </c>
      <c r="O53" s="96"/>
    </row>
    <row r="54" spans="1:19" ht="21" x14ac:dyDescent="0.35">
      <c r="A54" s="105"/>
      <c r="B54" s="106">
        <v>44594</v>
      </c>
      <c r="C54" s="107">
        <v>131912992</v>
      </c>
      <c r="D54" s="107" t="s">
        <v>237</v>
      </c>
      <c r="E54" s="107"/>
      <c r="F54" s="107" t="s">
        <v>238</v>
      </c>
      <c r="G54" s="108">
        <v>426630</v>
      </c>
      <c r="H54" s="108">
        <f t="shared" ref="H54:H67" si="0">+G54*18%</f>
        <v>76793.399999999994</v>
      </c>
      <c r="I54" s="107"/>
      <c r="J54" s="109">
        <f t="shared" ref="J54:J67" si="1">+H54+G54</f>
        <v>503423.4</v>
      </c>
      <c r="K54" s="107"/>
      <c r="L54" s="107"/>
      <c r="M54" s="109">
        <f t="shared" ref="M54:M67" si="2">+J54</f>
        <v>503423.4</v>
      </c>
      <c r="N54" s="110" t="s">
        <v>137</v>
      </c>
      <c r="O54" s="96"/>
    </row>
    <row r="55" spans="1:19" ht="21" x14ac:dyDescent="0.35">
      <c r="A55" s="105"/>
      <c r="B55" s="106">
        <v>44599</v>
      </c>
      <c r="C55" s="107">
        <v>130666865</v>
      </c>
      <c r="D55" s="107" t="s">
        <v>239</v>
      </c>
      <c r="E55" s="107"/>
      <c r="F55" s="107" t="s">
        <v>17</v>
      </c>
      <c r="G55" s="108">
        <v>152600</v>
      </c>
      <c r="H55" s="108">
        <f t="shared" si="0"/>
        <v>27468</v>
      </c>
      <c r="I55" s="107"/>
      <c r="J55" s="109">
        <f t="shared" si="1"/>
        <v>180068</v>
      </c>
      <c r="K55" s="107"/>
      <c r="L55" s="107"/>
      <c r="M55" s="109">
        <f t="shared" si="2"/>
        <v>180068</v>
      </c>
      <c r="N55" s="110" t="s">
        <v>137</v>
      </c>
      <c r="O55" s="96"/>
    </row>
    <row r="56" spans="1:19" ht="21" x14ac:dyDescent="0.35">
      <c r="A56" s="107"/>
      <c r="B56" s="106">
        <v>44601</v>
      </c>
      <c r="C56" s="107">
        <v>132145682</v>
      </c>
      <c r="D56" s="107" t="s">
        <v>10</v>
      </c>
      <c r="E56" s="107"/>
      <c r="F56" s="107" t="s">
        <v>177</v>
      </c>
      <c r="G56" s="108">
        <v>312018</v>
      </c>
      <c r="H56" s="108">
        <f t="shared" si="0"/>
        <v>56163.24</v>
      </c>
      <c r="I56" s="107"/>
      <c r="J56" s="109">
        <f t="shared" si="1"/>
        <v>368181.24</v>
      </c>
      <c r="K56" s="107"/>
      <c r="L56" s="107"/>
      <c r="M56" s="109">
        <f t="shared" si="2"/>
        <v>368181.24</v>
      </c>
      <c r="N56" s="110" t="s">
        <v>137</v>
      </c>
      <c r="O56" s="96"/>
    </row>
    <row r="57" spans="1:19" ht="21" x14ac:dyDescent="0.35">
      <c r="A57" s="107"/>
      <c r="B57" s="106">
        <v>44592</v>
      </c>
      <c r="C57" s="107">
        <v>101026391</v>
      </c>
      <c r="D57" s="107" t="s">
        <v>240</v>
      </c>
      <c r="E57" s="107"/>
      <c r="F57" s="107" t="s">
        <v>241</v>
      </c>
      <c r="G57" s="108">
        <v>22520</v>
      </c>
      <c r="H57" s="108">
        <f t="shared" si="0"/>
        <v>4053.6</v>
      </c>
      <c r="I57" s="107"/>
      <c r="J57" s="109">
        <f t="shared" si="1"/>
        <v>26573.599999999999</v>
      </c>
      <c r="K57" s="107"/>
      <c r="L57" s="107"/>
      <c r="M57" s="109">
        <f t="shared" si="2"/>
        <v>26573.599999999999</v>
      </c>
      <c r="N57" s="110" t="s">
        <v>137</v>
      </c>
      <c r="O57" s="96"/>
    </row>
    <row r="58" spans="1:19" ht="21" x14ac:dyDescent="0.35">
      <c r="A58" s="107"/>
      <c r="B58" s="106">
        <v>44592</v>
      </c>
      <c r="C58" s="107">
        <v>101026391</v>
      </c>
      <c r="D58" s="107" t="s">
        <v>242</v>
      </c>
      <c r="E58" s="107"/>
      <c r="F58" s="107" t="str">
        <f>+F57</f>
        <v>DISTRIBUIDORA LAGAREZ S.R.L</v>
      </c>
      <c r="G58" s="108">
        <v>4000</v>
      </c>
      <c r="H58" s="108">
        <f t="shared" si="0"/>
        <v>720</v>
      </c>
      <c r="I58" s="107"/>
      <c r="J58" s="109">
        <f t="shared" si="1"/>
        <v>4720</v>
      </c>
      <c r="K58" s="107"/>
      <c r="L58" s="107"/>
      <c r="M58" s="109">
        <f t="shared" si="2"/>
        <v>4720</v>
      </c>
      <c r="N58" s="110" t="s">
        <v>137</v>
      </c>
      <c r="O58" s="96"/>
    </row>
    <row r="59" spans="1:19" ht="21" x14ac:dyDescent="0.35">
      <c r="A59" s="107"/>
      <c r="B59" s="106">
        <v>44595</v>
      </c>
      <c r="C59" s="107">
        <v>101501421</v>
      </c>
      <c r="D59" s="107" t="s">
        <v>243</v>
      </c>
      <c r="E59" s="107"/>
      <c r="F59" s="107" t="s">
        <v>112</v>
      </c>
      <c r="G59" s="108">
        <v>10000</v>
      </c>
      <c r="H59" s="108">
        <f t="shared" si="0"/>
        <v>1800</v>
      </c>
      <c r="I59" s="107"/>
      <c r="J59" s="109">
        <f t="shared" si="1"/>
        <v>11800</v>
      </c>
      <c r="K59" s="107"/>
      <c r="L59" s="107"/>
      <c r="M59" s="109">
        <f t="shared" si="2"/>
        <v>11800</v>
      </c>
      <c r="N59" s="110" t="s">
        <v>137</v>
      </c>
      <c r="O59" s="96"/>
    </row>
    <row r="60" spans="1:19" ht="21" x14ac:dyDescent="0.35">
      <c r="A60" s="107"/>
      <c r="B60" s="106">
        <v>44202</v>
      </c>
      <c r="C60" s="107">
        <f>+C59</f>
        <v>101501421</v>
      </c>
      <c r="D60" s="107" t="s">
        <v>206</v>
      </c>
      <c r="E60" s="107"/>
      <c r="F60" s="107" t="str">
        <f>+F59</f>
        <v>TECNAS EIRL</v>
      </c>
      <c r="G60" s="108">
        <f>+G59</f>
        <v>10000</v>
      </c>
      <c r="H60" s="108">
        <f t="shared" si="0"/>
        <v>1800</v>
      </c>
      <c r="I60" s="107"/>
      <c r="J60" s="109">
        <f t="shared" si="1"/>
        <v>11800</v>
      </c>
      <c r="K60" s="107"/>
      <c r="L60" s="107"/>
      <c r="M60" s="109">
        <f t="shared" si="2"/>
        <v>11800</v>
      </c>
      <c r="N60" s="110" t="s">
        <v>137</v>
      </c>
      <c r="O60" s="96"/>
    </row>
    <row r="61" spans="1:19" ht="21" x14ac:dyDescent="0.35">
      <c r="A61" s="107"/>
      <c r="B61" s="106">
        <v>44601</v>
      </c>
      <c r="C61" s="107">
        <v>130882533</v>
      </c>
      <c r="D61" s="107" t="s">
        <v>244</v>
      </c>
      <c r="E61" s="107"/>
      <c r="F61" s="107" t="s">
        <v>245</v>
      </c>
      <c r="G61" s="108">
        <v>4750</v>
      </c>
      <c r="H61" s="108">
        <f t="shared" si="0"/>
        <v>855</v>
      </c>
      <c r="I61" s="107"/>
      <c r="J61" s="109">
        <f t="shared" si="1"/>
        <v>5605</v>
      </c>
      <c r="K61" s="107"/>
      <c r="L61" s="107"/>
      <c r="M61" s="109">
        <f t="shared" si="2"/>
        <v>5605</v>
      </c>
      <c r="N61" s="110" t="s">
        <v>137</v>
      </c>
      <c r="O61" s="96"/>
    </row>
    <row r="62" spans="1:19" ht="21" x14ac:dyDescent="0.35">
      <c r="A62" s="107"/>
      <c r="B62" s="106">
        <v>44602</v>
      </c>
      <c r="C62" s="107">
        <v>101005831</v>
      </c>
      <c r="D62" s="107" t="s">
        <v>246</v>
      </c>
      <c r="E62" s="107"/>
      <c r="F62" s="107" t="s">
        <v>98</v>
      </c>
      <c r="G62" s="108">
        <v>13550</v>
      </c>
      <c r="H62" s="108">
        <f t="shared" si="0"/>
        <v>2439</v>
      </c>
      <c r="I62" s="107"/>
      <c r="J62" s="109">
        <f t="shared" si="1"/>
        <v>15989</v>
      </c>
      <c r="K62" s="107"/>
      <c r="L62" s="107"/>
      <c r="M62" s="109">
        <f t="shared" si="2"/>
        <v>15989</v>
      </c>
      <c r="N62" s="110" t="s">
        <v>137</v>
      </c>
      <c r="O62" s="96"/>
    </row>
    <row r="63" spans="1:19" ht="21" x14ac:dyDescent="0.35">
      <c r="A63" s="107"/>
      <c r="B63" s="106">
        <v>44594</v>
      </c>
      <c r="C63" s="107">
        <v>101745517</v>
      </c>
      <c r="D63" s="107" t="s">
        <v>247</v>
      </c>
      <c r="E63" s="107"/>
      <c r="F63" s="107" t="s">
        <v>250</v>
      </c>
      <c r="G63" s="108">
        <v>6441</v>
      </c>
      <c r="H63" s="108">
        <f t="shared" si="0"/>
        <v>1159.3799999999999</v>
      </c>
      <c r="I63" s="107"/>
      <c r="J63" s="109">
        <f t="shared" si="1"/>
        <v>7600.38</v>
      </c>
      <c r="K63" s="107"/>
      <c r="L63" s="107"/>
      <c r="M63" s="109">
        <f t="shared" si="2"/>
        <v>7600.38</v>
      </c>
      <c r="N63" s="110" t="s">
        <v>137</v>
      </c>
      <c r="O63" s="96"/>
    </row>
    <row r="64" spans="1:19" ht="21" x14ac:dyDescent="0.35">
      <c r="A64" s="107"/>
      <c r="B64" s="106">
        <v>44595</v>
      </c>
      <c r="C64" s="107">
        <v>101745517</v>
      </c>
      <c r="D64" s="107" t="s">
        <v>248</v>
      </c>
      <c r="E64" s="107"/>
      <c r="F64" s="107" t="s">
        <v>250</v>
      </c>
      <c r="G64" s="108">
        <v>5703</v>
      </c>
      <c r="H64" s="108">
        <f t="shared" si="0"/>
        <v>1026.54</v>
      </c>
      <c r="I64" s="107"/>
      <c r="J64" s="109">
        <f t="shared" si="1"/>
        <v>6729.54</v>
      </c>
      <c r="K64" s="107"/>
      <c r="L64" s="107"/>
      <c r="M64" s="109">
        <f t="shared" si="2"/>
        <v>6729.54</v>
      </c>
      <c r="N64" s="110" t="s">
        <v>137</v>
      </c>
      <c r="O64" s="96"/>
    </row>
    <row r="65" spans="1:15" ht="21" x14ac:dyDescent="0.35">
      <c r="A65" s="107"/>
      <c r="B65" s="106">
        <v>44596</v>
      </c>
      <c r="C65" s="107">
        <v>101745517</v>
      </c>
      <c r="D65" s="107" t="s">
        <v>249</v>
      </c>
      <c r="E65" s="107"/>
      <c r="F65" s="107" t="s">
        <v>250</v>
      </c>
      <c r="G65" s="108">
        <v>6304</v>
      </c>
      <c r="H65" s="108">
        <f t="shared" si="0"/>
        <v>1134.72</v>
      </c>
      <c r="I65" s="107"/>
      <c r="J65" s="109">
        <f t="shared" si="1"/>
        <v>7438.72</v>
      </c>
      <c r="K65" s="107"/>
      <c r="L65" s="107"/>
      <c r="M65" s="109">
        <f t="shared" si="2"/>
        <v>7438.72</v>
      </c>
      <c r="N65" s="110" t="s">
        <v>137</v>
      </c>
      <c r="O65" s="96"/>
    </row>
    <row r="66" spans="1:15" ht="21" x14ac:dyDescent="0.35">
      <c r="A66" s="107"/>
      <c r="B66" s="106">
        <v>44594</v>
      </c>
      <c r="C66" s="107">
        <v>101789891</v>
      </c>
      <c r="D66" s="107" t="s">
        <v>251</v>
      </c>
      <c r="E66" s="107"/>
      <c r="F66" s="107" t="s">
        <v>252</v>
      </c>
      <c r="G66" s="108">
        <v>30400</v>
      </c>
      <c r="H66" s="108">
        <v>612</v>
      </c>
      <c r="I66" s="107"/>
      <c r="J66" s="109">
        <f t="shared" si="1"/>
        <v>31012</v>
      </c>
      <c r="K66" s="107"/>
      <c r="L66" s="107"/>
      <c r="M66" s="109">
        <f t="shared" si="2"/>
        <v>31012</v>
      </c>
      <c r="N66" s="110" t="s">
        <v>137</v>
      </c>
      <c r="O66" s="96"/>
    </row>
    <row r="67" spans="1:15" ht="21" x14ac:dyDescent="0.35">
      <c r="A67" s="107"/>
      <c r="B67" s="106">
        <v>44594</v>
      </c>
      <c r="C67" s="107">
        <v>130026671</v>
      </c>
      <c r="D67" s="107" t="s">
        <v>253</v>
      </c>
      <c r="E67" s="107"/>
      <c r="F67" s="107" t="s">
        <v>254</v>
      </c>
      <c r="G67" s="108">
        <v>57847.32</v>
      </c>
      <c r="H67" s="108">
        <f t="shared" si="0"/>
        <v>10412.517599999999</v>
      </c>
      <c r="I67" s="107"/>
      <c r="J67" s="109">
        <f t="shared" si="1"/>
        <v>68259.837599999999</v>
      </c>
      <c r="K67" s="107"/>
      <c r="L67" s="107"/>
      <c r="M67" s="109">
        <f t="shared" si="2"/>
        <v>68259.837599999999</v>
      </c>
      <c r="N67" s="110" t="s">
        <v>137</v>
      </c>
      <c r="O67" s="96"/>
    </row>
    <row r="68" spans="1:15" ht="21" x14ac:dyDescent="0.35">
      <c r="A68" s="107"/>
      <c r="B68" s="106">
        <v>44594</v>
      </c>
      <c r="C68" s="107">
        <v>130026671</v>
      </c>
      <c r="D68" s="107" t="s">
        <v>255</v>
      </c>
      <c r="E68" s="107"/>
      <c r="F68" s="107" t="s">
        <v>254</v>
      </c>
      <c r="G68" s="108">
        <v>12500</v>
      </c>
      <c r="H68" s="108">
        <f t="shared" ref="H68:H75" si="3">+G68*18%</f>
        <v>2250</v>
      </c>
      <c r="I68" s="107"/>
      <c r="J68" s="109">
        <f t="shared" ref="J68:J75" si="4">+H68+G68</f>
        <v>14750</v>
      </c>
      <c r="K68" s="107"/>
      <c r="L68" s="107"/>
      <c r="M68" s="109">
        <f t="shared" ref="M68:M75" si="5">+J68</f>
        <v>14750</v>
      </c>
      <c r="N68" s="110" t="s">
        <v>137</v>
      </c>
      <c r="O68" s="96"/>
    </row>
    <row r="69" spans="1:15" ht="21" x14ac:dyDescent="0.35">
      <c r="A69" s="107"/>
      <c r="B69" s="106">
        <v>44599</v>
      </c>
      <c r="C69" s="107">
        <v>130026671</v>
      </c>
      <c r="D69" s="107" t="s">
        <v>256</v>
      </c>
      <c r="E69" s="107"/>
      <c r="F69" s="107" t="s">
        <v>254</v>
      </c>
      <c r="G69" s="108">
        <v>17155.91</v>
      </c>
      <c r="H69" s="108">
        <f t="shared" si="3"/>
        <v>3088.0637999999999</v>
      </c>
      <c r="I69" s="107"/>
      <c r="J69" s="109">
        <f t="shared" si="4"/>
        <v>20243.9738</v>
      </c>
      <c r="K69" s="107"/>
      <c r="L69" s="107"/>
      <c r="M69" s="109">
        <f t="shared" si="5"/>
        <v>20243.9738</v>
      </c>
      <c r="N69" s="110" t="s">
        <v>137</v>
      </c>
      <c r="O69" s="96"/>
    </row>
    <row r="70" spans="1:15" ht="21" x14ac:dyDescent="0.35">
      <c r="A70" s="107"/>
      <c r="B70" s="106">
        <v>44599</v>
      </c>
      <c r="C70" s="107">
        <v>130026671</v>
      </c>
      <c r="D70" s="107" t="s">
        <v>257</v>
      </c>
      <c r="E70" s="107"/>
      <c r="F70" s="107" t="s">
        <v>254</v>
      </c>
      <c r="G70" s="108">
        <v>27875</v>
      </c>
      <c r="H70" s="108">
        <f t="shared" si="3"/>
        <v>5017.5</v>
      </c>
      <c r="I70" s="107"/>
      <c r="J70" s="109">
        <f t="shared" si="4"/>
        <v>32892.5</v>
      </c>
      <c r="K70" s="107"/>
      <c r="L70" s="107"/>
      <c r="M70" s="109">
        <f t="shared" si="5"/>
        <v>32892.5</v>
      </c>
      <c r="N70" s="110" t="s">
        <v>137</v>
      </c>
      <c r="O70" s="96"/>
    </row>
    <row r="71" spans="1:15" ht="21" x14ac:dyDescent="0.35">
      <c r="A71" s="107"/>
      <c r="B71" s="106">
        <v>44596</v>
      </c>
      <c r="C71" s="107">
        <v>130187142</v>
      </c>
      <c r="D71" s="107" t="s">
        <v>258</v>
      </c>
      <c r="E71" s="107"/>
      <c r="F71" s="107" t="s">
        <v>259</v>
      </c>
      <c r="G71" s="108">
        <v>14472</v>
      </c>
      <c r="H71" s="108">
        <f t="shared" si="3"/>
        <v>2604.96</v>
      </c>
      <c r="I71" s="107"/>
      <c r="J71" s="109">
        <f t="shared" si="4"/>
        <v>17076.96</v>
      </c>
      <c r="K71" s="107"/>
      <c r="L71" s="107"/>
      <c r="M71" s="109">
        <f t="shared" si="5"/>
        <v>17076.96</v>
      </c>
      <c r="N71" s="110" t="s">
        <v>137</v>
      </c>
      <c r="O71" s="96"/>
    </row>
    <row r="72" spans="1:15" ht="21" x14ac:dyDescent="0.35">
      <c r="A72" s="107"/>
      <c r="B72" s="106">
        <v>44594</v>
      </c>
      <c r="C72" s="107">
        <v>101012072</v>
      </c>
      <c r="D72" s="107" t="s">
        <v>260</v>
      </c>
      <c r="E72" s="107"/>
      <c r="F72" s="107" t="s">
        <v>48</v>
      </c>
      <c r="G72" s="108">
        <v>3931</v>
      </c>
      <c r="H72" s="108">
        <f>+G72*16%</f>
        <v>628.96</v>
      </c>
      <c r="I72" s="107"/>
      <c r="J72" s="109">
        <f t="shared" si="4"/>
        <v>4559.96</v>
      </c>
      <c r="K72" s="107"/>
      <c r="L72" s="107"/>
      <c r="M72" s="109">
        <f t="shared" si="5"/>
        <v>4559.96</v>
      </c>
      <c r="N72" s="110" t="s">
        <v>137</v>
      </c>
      <c r="O72" s="96"/>
    </row>
    <row r="73" spans="1:15" ht="21" x14ac:dyDescent="0.35">
      <c r="A73" s="107"/>
      <c r="B73" s="106">
        <v>44594</v>
      </c>
      <c r="C73" s="107">
        <f>+C72</f>
        <v>101012072</v>
      </c>
      <c r="D73" s="107" t="s">
        <v>261</v>
      </c>
      <c r="E73" s="107"/>
      <c r="F73" s="107" t="str">
        <f>+F72</f>
        <v>INDUBAN</v>
      </c>
      <c r="G73" s="108">
        <v>25862.400000000001</v>
      </c>
      <c r="H73" s="108">
        <f>+G73*16%</f>
        <v>4137.9840000000004</v>
      </c>
      <c r="I73" s="107"/>
      <c r="J73" s="109">
        <f t="shared" si="4"/>
        <v>30000.384000000002</v>
      </c>
      <c r="K73" s="107"/>
      <c r="L73" s="107"/>
      <c r="M73" s="109">
        <f t="shared" si="5"/>
        <v>30000.384000000002</v>
      </c>
      <c r="N73" s="110" t="s">
        <v>137</v>
      </c>
      <c r="O73" s="96"/>
    </row>
    <row r="74" spans="1:15" ht="21" x14ac:dyDescent="0.35">
      <c r="A74" s="107"/>
      <c r="B74" s="106">
        <v>44595</v>
      </c>
      <c r="C74" s="107">
        <v>131172377</v>
      </c>
      <c r="D74" s="107" t="s">
        <v>262</v>
      </c>
      <c r="E74" s="107"/>
      <c r="F74" s="107" t="s">
        <v>263</v>
      </c>
      <c r="G74" s="108">
        <v>1174000</v>
      </c>
      <c r="H74" s="108">
        <f t="shared" si="3"/>
        <v>211320</v>
      </c>
      <c r="I74" s="107"/>
      <c r="J74" s="109">
        <f t="shared" si="4"/>
        <v>1385320</v>
      </c>
      <c r="K74" s="107"/>
      <c r="L74" s="107"/>
      <c r="M74" s="109">
        <f t="shared" si="5"/>
        <v>1385320</v>
      </c>
      <c r="N74" s="110" t="s">
        <v>137</v>
      </c>
      <c r="O74" s="96"/>
    </row>
    <row r="75" spans="1:15" ht="21" x14ac:dyDescent="0.35">
      <c r="A75" s="107"/>
      <c r="B75" s="106">
        <v>44596</v>
      </c>
      <c r="C75" s="107">
        <v>131912992</v>
      </c>
      <c r="D75" s="107" t="s">
        <v>264</v>
      </c>
      <c r="E75" s="107"/>
      <c r="F75" s="107" t="s">
        <v>238</v>
      </c>
      <c r="G75" s="108">
        <v>241502</v>
      </c>
      <c r="H75" s="108">
        <f t="shared" si="3"/>
        <v>43470.36</v>
      </c>
      <c r="I75" s="107"/>
      <c r="J75" s="109">
        <f t="shared" si="4"/>
        <v>284972.36</v>
      </c>
      <c r="K75" s="107"/>
      <c r="L75" s="107"/>
      <c r="M75" s="109">
        <f t="shared" si="5"/>
        <v>284972.36</v>
      </c>
      <c r="N75" s="110" t="s">
        <v>137</v>
      </c>
      <c r="O75" s="96"/>
    </row>
    <row r="76" spans="1:15" ht="24" thickBot="1" x14ac:dyDescent="0.4">
      <c r="F76" s="83" t="s">
        <v>202</v>
      </c>
      <c r="G76" s="84">
        <f>SUM(G12:G75)</f>
        <v>4924582.6400000006</v>
      </c>
      <c r="H76" s="84">
        <f>SUM(H12:H75)</f>
        <v>858244.43196794647</v>
      </c>
      <c r="I76" s="84">
        <f>SUM(I12:I60)</f>
        <v>0</v>
      </c>
      <c r="J76" s="84">
        <f>SUM(J12:J75)</f>
        <v>5782827.0719679473</v>
      </c>
      <c r="K76" s="70"/>
      <c r="L76" s="70"/>
      <c r="M76" s="70">
        <f>SUM(M12:M75)</f>
        <v>5782827.0719679473</v>
      </c>
      <c r="N76" s="70" t="s">
        <v>203</v>
      </c>
      <c r="O76" s="70"/>
    </row>
    <row r="77" spans="1:15" ht="21" x14ac:dyDescent="0.35">
      <c r="O77" s="111"/>
    </row>
    <row r="78" spans="1:15" ht="21" x14ac:dyDescent="0.35">
      <c r="O78" s="111"/>
    </row>
    <row r="79" spans="1:15" ht="21" x14ac:dyDescent="0.35">
      <c r="O79" s="111"/>
    </row>
    <row r="80" spans="1:15" ht="21" x14ac:dyDescent="0.35">
      <c r="O80" s="111"/>
    </row>
    <row r="81" spans="15:19" ht="21" x14ac:dyDescent="0.35">
      <c r="O81" s="111"/>
    </row>
    <row r="82" spans="15:19" ht="21" x14ac:dyDescent="0.35">
      <c r="O82" s="111"/>
    </row>
    <row r="83" spans="15:19" ht="23.25" x14ac:dyDescent="0.35">
      <c r="O83" s="113"/>
      <c r="P83" s="112"/>
      <c r="Q83" s="112"/>
      <c r="R83" s="112"/>
      <c r="S83" s="112"/>
    </row>
  </sheetData>
  <mergeCells count="4">
    <mergeCell ref="A7:O7"/>
    <mergeCell ref="A8:O8"/>
    <mergeCell ref="A9:O9"/>
    <mergeCell ref="A10:O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06"/>
  <sheetViews>
    <sheetView zoomScale="80" zoomScaleNormal="80" workbookViewId="0">
      <selection sqref="A1:O105"/>
    </sheetView>
  </sheetViews>
  <sheetFormatPr baseColWidth="10" defaultColWidth="10.7109375" defaultRowHeight="15" x14ac:dyDescent="0.25"/>
  <cols>
    <col min="2" max="2" width="16.5703125" customWidth="1"/>
    <col min="3" max="3" width="23.85546875" customWidth="1"/>
    <col min="4" max="4" width="27.140625" customWidth="1"/>
    <col min="5" max="5" width="24.85546875" hidden="1" customWidth="1"/>
    <col min="6" max="6" width="75.42578125" customWidth="1"/>
    <col min="7" max="7" width="26.85546875" customWidth="1"/>
    <col min="8" max="8" width="24" customWidth="1"/>
    <col min="9" max="9" width="25.5703125" hidden="1" customWidth="1"/>
    <col min="10" max="10" width="23.28515625" customWidth="1"/>
    <col min="11" max="11" width="21" customWidth="1"/>
    <col min="12" max="12" width="23.28515625" style="150" customWidth="1"/>
    <col min="13" max="13" width="24.85546875" customWidth="1"/>
    <col min="14" max="14" width="23.7109375" hidden="1" customWidth="1"/>
    <col min="15" max="15" width="57.5703125" hidden="1" customWidth="1"/>
    <col min="18" max="18" width="14.42578125" customWidth="1"/>
  </cols>
  <sheetData>
    <row r="7" spans="1:15" ht="28.5" x14ac:dyDescent="0.45">
      <c r="A7" s="189" t="s">
        <v>123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1:15" ht="26.25" x14ac:dyDescent="0.4">
      <c r="A8" s="190" t="s">
        <v>124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5" ht="23.25" x14ac:dyDescent="0.35">
      <c r="A9" s="191" t="s">
        <v>286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</row>
    <row r="10" spans="1:15" ht="24" thickBot="1" x14ac:dyDescent="0.4">
      <c r="A10" s="192" t="s">
        <v>126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</row>
    <row r="11" spans="1:15" ht="21" x14ac:dyDescent="0.35">
      <c r="A11" s="57" t="s">
        <v>7</v>
      </c>
      <c r="B11" s="58" t="s">
        <v>0</v>
      </c>
      <c r="C11" s="58" t="s">
        <v>1</v>
      </c>
      <c r="D11" s="58" t="s">
        <v>2</v>
      </c>
      <c r="E11" s="57" t="s">
        <v>129</v>
      </c>
      <c r="F11" s="58" t="s">
        <v>3</v>
      </c>
      <c r="G11" s="58" t="s">
        <v>95</v>
      </c>
      <c r="H11" s="58" t="s">
        <v>4</v>
      </c>
      <c r="I11" s="58" t="s">
        <v>96</v>
      </c>
      <c r="J11" s="58" t="s">
        <v>127</v>
      </c>
      <c r="K11" s="57" t="s">
        <v>204</v>
      </c>
      <c r="L11" s="145" t="s">
        <v>205</v>
      </c>
      <c r="M11" s="58" t="s">
        <v>131</v>
      </c>
      <c r="N11" s="58" t="s">
        <v>128</v>
      </c>
      <c r="O11" s="58" t="s">
        <v>233</v>
      </c>
    </row>
    <row r="12" spans="1:15" ht="21" x14ac:dyDescent="0.35">
      <c r="A12" s="94">
        <v>1</v>
      </c>
      <c r="B12" s="95">
        <v>44484</v>
      </c>
      <c r="C12" s="96">
        <v>101887559</v>
      </c>
      <c r="D12" s="96" t="s">
        <v>23</v>
      </c>
      <c r="E12" s="97">
        <v>47</v>
      </c>
      <c r="F12" s="96" t="s">
        <v>24</v>
      </c>
      <c r="G12" s="98">
        <v>45000</v>
      </c>
      <c r="H12" s="98">
        <v>8100</v>
      </c>
      <c r="I12" s="98"/>
      <c r="J12" s="98">
        <v>53100</v>
      </c>
      <c r="K12" s="99"/>
      <c r="L12" s="146"/>
      <c r="M12" s="98">
        <v>53100</v>
      </c>
      <c r="N12" s="100" t="s">
        <v>137</v>
      </c>
      <c r="O12" s="100"/>
    </row>
    <row r="13" spans="1:15" ht="21" x14ac:dyDescent="0.35">
      <c r="A13" s="94">
        <v>2</v>
      </c>
      <c r="B13" s="95">
        <v>44301</v>
      </c>
      <c r="C13" s="96">
        <v>101887559</v>
      </c>
      <c r="D13" s="96" t="s">
        <v>25</v>
      </c>
      <c r="E13" s="97">
        <v>101</v>
      </c>
      <c r="F13" s="96" t="s">
        <v>24</v>
      </c>
      <c r="G13" s="98">
        <v>45000</v>
      </c>
      <c r="H13" s="98">
        <v>8100</v>
      </c>
      <c r="I13" s="98"/>
      <c r="J13" s="98">
        <v>53100</v>
      </c>
      <c r="K13" s="99"/>
      <c r="L13" s="146"/>
      <c r="M13" s="98">
        <v>53100</v>
      </c>
      <c r="N13" s="100" t="s">
        <v>137</v>
      </c>
      <c r="O13" s="100"/>
    </row>
    <row r="14" spans="1:15" s="160" customFormat="1" ht="21" x14ac:dyDescent="0.35">
      <c r="A14" s="152">
        <v>3</v>
      </c>
      <c r="B14" s="153">
        <v>44473</v>
      </c>
      <c r="C14" s="154">
        <v>131209947</v>
      </c>
      <c r="D14" s="154" t="s">
        <v>40</v>
      </c>
      <c r="E14" s="155">
        <v>4</v>
      </c>
      <c r="F14" s="154" t="s">
        <v>41</v>
      </c>
      <c r="G14" s="156">
        <v>86920</v>
      </c>
      <c r="H14" s="98">
        <v>8100</v>
      </c>
      <c r="I14" s="156"/>
      <c r="J14" s="156">
        <v>86920</v>
      </c>
      <c r="K14" s="157"/>
      <c r="L14" s="158"/>
      <c r="M14" s="156">
        <v>86920</v>
      </c>
      <c r="N14" s="159" t="s">
        <v>137</v>
      </c>
      <c r="O14" s="159"/>
    </row>
    <row r="15" spans="1:15" ht="21" x14ac:dyDescent="0.35">
      <c r="A15" s="94">
        <v>4</v>
      </c>
      <c r="B15" s="95">
        <v>44442</v>
      </c>
      <c r="C15" s="96">
        <v>131279546</v>
      </c>
      <c r="D15" s="117" t="s">
        <v>51</v>
      </c>
      <c r="E15" s="97">
        <v>108</v>
      </c>
      <c r="F15" s="96" t="s">
        <v>52</v>
      </c>
      <c r="G15" s="98">
        <v>10000</v>
      </c>
      <c r="H15" s="98">
        <v>1800</v>
      </c>
      <c r="I15" s="98"/>
      <c r="J15" s="98">
        <v>11800</v>
      </c>
      <c r="K15" s="99"/>
      <c r="L15" s="146"/>
      <c r="M15" s="98">
        <v>11800</v>
      </c>
      <c r="N15" s="100" t="s">
        <v>137</v>
      </c>
      <c r="O15" s="100"/>
    </row>
    <row r="16" spans="1:15" ht="21" x14ac:dyDescent="0.35">
      <c r="A16" s="94">
        <v>5</v>
      </c>
      <c r="B16" s="95">
        <v>44475</v>
      </c>
      <c r="C16" s="96">
        <v>131279546</v>
      </c>
      <c r="D16" s="117" t="s">
        <v>53</v>
      </c>
      <c r="E16" s="97">
        <v>134</v>
      </c>
      <c r="F16" s="96" t="s">
        <v>52</v>
      </c>
      <c r="G16" s="98">
        <v>10000</v>
      </c>
      <c r="H16" s="98">
        <v>1800</v>
      </c>
      <c r="I16" s="98"/>
      <c r="J16" s="98">
        <v>11800</v>
      </c>
      <c r="K16" s="99"/>
      <c r="L16" s="146"/>
      <c r="M16" s="98">
        <v>11800</v>
      </c>
      <c r="N16" s="100" t="s">
        <v>137</v>
      </c>
      <c r="O16" s="100"/>
    </row>
    <row r="17" spans="1:15" ht="21" x14ac:dyDescent="0.35">
      <c r="A17" s="94">
        <v>6</v>
      </c>
      <c r="B17" s="95">
        <v>44504</v>
      </c>
      <c r="C17" s="96">
        <v>131279546</v>
      </c>
      <c r="D17" s="117" t="s">
        <v>54</v>
      </c>
      <c r="E17" s="97">
        <v>54</v>
      </c>
      <c r="F17" s="96" t="s">
        <v>52</v>
      </c>
      <c r="G17" s="98">
        <v>10000</v>
      </c>
      <c r="H17" s="98">
        <v>1800</v>
      </c>
      <c r="I17" s="98"/>
      <c r="J17" s="98">
        <v>11800</v>
      </c>
      <c r="K17" s="99"/>
      <c r="L17" s="146"/>
      <c r="M17" s="98">
        <v>11800</v>
      </c>
      <c r="N17" s="100" t="s">
        <v>137</v>
      </c>
      <c r="O17" s="100"/>
    </row>
    <row r="18" spans="1:15" ht="21" x14ac:dyDescent="0.35">
      <c r="A18" s="94">
        <v>7</v>
      </c>
      <c r="B18" s="95">
        <v>44531</v>
      </c>
      <c r="C18" s="101" t="s">
        <v>191</v>
      </c>
      <c r="D18" s="117" t="s">
        <v>192</v>
      </c>
      <c r="E18" s="97"/>
      <c r="F18" s="96" t="s">
        <v>52</v>
      </c>
      <c r="G18" s="98">
        <v>10000</v>
      </c>
      <c r="H18" s="98">
        <v>1800</v>
      </c>
      <c r="I18" s="98"/>
      <c r="J18" s="98">
        <v>11800</v>
      </c>
      <c r="K18" s="99"/>
      <c r="L18" s="146"/>
      <c r="M18" s="98">
        <v>11800</v>
      </c>
      <c r="N18" s="100"/>
      <c r="O18" s="100"/>
    </row>
    <row r="19" spans="1:15" ht="21" x14ac:dyDescent="0.35">
      <c r="A19" s="94">
        <v>8</v>
      </c>
      <c r="B19" s="95">
        <v>44567</v>
      </c>
      <c r="C19" s="101" t="s">
        <v>191</v>
      </c>
      <c r="D19" s="117" t="s">
        <v>289</v>
      </c>
      <c r="E19" s="97"/>
      <c r="F19" s="96" t="s">
        <v>52</v>
      </c>
      <c r="G19" s="98">
        <v>10000</v>
      </c>
      <c r="H19" s="98">
        <v>1800</v>
      </c>
      <c r="I19" s="98"/>
      <c r="J19" s="98">
        <v>11800</v>
      </c>
      <c r="K19" s="99"/>
      <c r="L19" s="146"/>
      <c r="M19" s="98">
        <v>11800</v>
      </c>
      <c r="N19" s="100"/>
      <c r="O19" s="100"/>
    </row>
    <row r="20" spans="1:15" ht="21" x14ac:dyDescent="0.35">
      <c r="A20" s="94">
        <v>9</v>
      </c>
      <c r="B20" s="95">
        <v>44596</v>
      </c>
      <c r="C20" s="101" t="s">
        <v>191</v>
      </c>
      <c r="D20" s="117" t="s">
        <v>290</v>
      </c>
      <c r="E20" s="97"/>
      <c r="F20" s="96" t="s">
        <v>52</v>
      </c>
      <c r="G20" s="98">
        <v>10000</v>
      </c>
      <c r="H20" s="98">
        <v>1800</v>
      </c>
      <c r="I20" s="98"/>
      <c r="J20" s="98">
        <v>11800</v>
      </c>
      <c r="K20" s="99"/>
      <c r="L20" s="146"/>
      <c r="M20" s="98">
        <v>11800</v>
      </c>
      <c r="N20" s="100"/>
      <c r="O20" s="100"/>
    </row>
    <row r="21" spans="1:15" ht="21" x14ac:dyDescent="0.35">
      <c r="A21" s="94">
        <v>10</v>
      </c>
      <c r="B21" s="95">
        <v>44046</v>
      </c>
      <c r="C21" s="96">
        <v>101011122</v>
      </c>
      <c r="D21" s="96" t="s">
        <v>71</v>
      </c>
      <c r="E21" s="97"/>
      <c r="F21" s="96" t="s">
        <v>72</v>
      </c>
      <c r="G21" s="98">
        <v>8650</v>
      </c>
      <c r="H21" s="98">
        <v>0</v>
      </c>
      <c r="I21" s="98"/>
      <c r="J21" s="98">
        <v>8650</v>
      </c>
      <c r="K21" s="99"/>
      <c r="L21" s="146"/>
      <c r="M21" s="98">
        <v>8650</v>
      </c>
      <c r="N21" s="100" t="s">
        <v>137</v>
      </c>
      <c r="O21" s="100"/>
    </row>
    <row r="22" spans="1:15" ht="21" x14ac:dyDescent="0.35">
      <c r="A22" s="94">
        <v>11</v>
      </c>
      <c r="B22" s="95">
        <v>44046</v>
      </c>
      <c r="C22" s="96">
        <v>101098376</v>
      </c>
      <c r="D22" s="96" t="s">
        <v>73</v>
      </c>
      <c r="E22" s="97"/>
      <c r="F22" s="96" t="s">
        <v>74</v>
      </c>
      <c r="G22" s="98">
        <v>11100</v>
      </c>
      <c r="H22" s="98">
        <v>0</v>
      </c>
      <c r="I22" s="98"/>
      <c r="J22" s="98">
        <v>11100</v>
      </c>
      <c r="K22" s="99"/>
      <c r="L22" s="146"/>
      <c r="M22" s="98">
        <v>11100</v>
      </c>
      <c r="N22" s="100" t="s">
        <v>137</v>
      </c>
      <c r="O22" s="100"/>
    </row>
    <row r="23" spans="1:15" ht="21" x14ac:dyDescent="0.35">
      <c r="A23" s="94">
        <v>12</v>
      </c>
      <c r="B23" s="95">
        <v>44410</v>
      </c>
      <c r="C23" s="96">
        <v>101098376</v>
      </c>
      <c r="D23" s="96" t="s">
        <v>75</v>
      </c>
      <c r="E23" s="97">
        <v>85</v>
      </c>
      <c r="F23" s="96" t="s">
        <v>74</v>
      </c>
      <c r="G23" s="98">
        <v>11100</v>
      </c>
      <c r="H23" s="98">
        <v>0</v>
      </c>
      <c r="I23" s="98"/>
      <c r="J23" s="98">
        <v>11100</v>
      </c>
      <c r="K23" s="99"/>
      <c r="L23" s="146"/>
      <c r="M23" s="98">
        <v>11100</v>
      </c>
      <c r="N23" s="100" t="s">
        <v>137</v>
      </c>
      <c r="O23" s="100"/>
    </row>
    <row r="24" spans="1:15" ht="21" x14ac:dyDescent="0.35">
      <c r="A24" s="94">
        <v>13</v>
      </c>
      <c r="B24" s="95">
        <v>44531</v>
      </c>
      <c r="C24" s="101" t="s">
        <v>119</v>
      </c>
      <c r="D24" s="96" t="s">
        <v>120</v>
      </c>
      <c r="E24" s="97">
        <v>5</v>
      </c>
      <c r="F24" s="96" t="s">
        <v>46</v>
      </c>
      <c r="G24" s="98">
        <v>19057.64</v>
      </c>
      <c r="H24" s="98">
        <v>0</v>
      </c>
      <c r="I24" s="98"/>
      <c r="J24" s="98">
        <v>19057.64</v>
      </c>
      <c r="K24" s="99"/>
      <c r="L24" s="146"/>
      <c r="M24" s="98">
        <v>19057.64</v>
      </c>
      <c r="N24" s="100" t="s">
        <v>137</v>
      </c>
      <c r="O24" s="100"/>
    </row>
    <row r="25" spans="1:15" ht="21" x14ac:dyDescent="0.35">
      <c r="A25" s="94">
        <v>14</v>
      </c>
      <c r="B25" s="95">
        <v>44550</v>
      </c>
      <c r="C25" s="101" t="s">
        <v>156</v>
      </c>
      <c r="D25" s="96" t="s">
        <v>145</v>
      </c>
      <c r="E25" s="97"/>
      <c r="F25" s="96" t="s">
        <v>146</v>
      </c>
      <c r="G25" s="98">
        <v>20000</v>
      </c>
      <c r="H25" s="98">
        <v>0</v>
      </c>
      <c r="I25" s="98"/>
      <c r="J25" s="98">
        <v>20000</v>
      </c>
      <c r="K25" s="99"/>
      <c r="L25" s="146"/>
      <c r="M25" s="98">
        <v>20000</v>
      </c>
      <c r="N25" s="100" t="s">
        <v>137</v>
      </c>
      <c r="O25" s="100"/>
    </row>
    <row r="26" spans="1:15" ht="21" x14ac:dyDescent="0.35">
      <c r="A26" s="94">
        <v>15</v>
      </c>
      <c r="B26" s="95">
        <v>44559</v>
      </c>
      <c r="C26" s="101" t="s">
        <v>176</v>
      </c>
      <c r="D26" s="96" t="s">
        <v>152</v>
      </c>
      <c r="E26" s="97"/>
      <c r="F26" s="96" t="s">
        <v>177</v>
      </c>
      <c r="G26" s="98">
        <v>468027</v>
      </c>
      <c r="H26" s="98">
        <v>84244.86</v>
      </c>
      <c r="I26" s="98"/>
      <c r="J26" s="98">
        <v>552271.86</v>
      </c>
      <c r="K26" s="99"/>
      <c r="L26" s="146"/>
      <c r="M26" s="98">
        <v>552271.86</v>
      </c>
      <c r="N26" s="100" t="s">
        <v>137</v>
      </c>
      <c r="O26" s="100"/>
    </row>
    <row r="27" spans="1:15" ht="21" x14ac:dyDescent="0.35">
      <c r="A27" s="94">
        <v>16</v>
      </c>
      <c r="B27" s="95">
        <v>44533</v>
      </c>
      <c r="C27" s="101" t="s">
        <v>163</v>
      </c>
      <c r="D27" s="96" t="s">
        <v>164</v>
      </c>
      <c r="E27" s="97"/>
      <c r="F27" s="96" t="s">
        <v>165</v>
      </c>
      <c r="G27" s="98">
        <v>7800</v>
      </c>
      <c r="H27" s="98">
        <v>1404</v>
      </c>
      <c r="I27" s="98"/>
      <c r="J27" s="98">
        <v>9204</v>
      </c>
      <c r="K27" s="99"/>
      <c r="L27" s="146"/>
      <c r="M27" s="98">
        <v>9204</v>
      </c>
      <c r="N27" s="100" t="s">
        <v>137</v>
      </c>
      <c r="O27" s="100"/>
    </row>
    <row r="28" spans="1:15" ht="21" x14ac:dyDescent="0.35">
      <c r="A28" s="94">
        <v>17</v>
      </c>
      <c r="B28" s="95">
        <v>44533</v>
      </c>
      <c r="C28" s="101" t="s">
        <v>163</v>
      </c>
      <c r="D28" s="96" t="s">
        <v>166</v>
      </c>
      <c r="E28" s="97"/>
      <c r="F28" s="96" t="s">
        <v>165</v>
      </c>
      <c r="G28" s="98">
        <v>17200</v>
      </c>
      <c r="H28" s="98">
        <v>3096</v>
      </c>
      <c r="I28" s="98"/>
      <c r="J28" s="98">
        <v>20296</v>
      </c>
      <c r="K28" s="99"/>
      <c r="L28" s="146"/>
      <c r="M28" s="98">
        <v>20296</v>
      </c>
      <c r="N28" s="100" t="s">
        <v>137</v>
      </c>
      <c r="O28" s="100"/>
    </row>
    <row r="29" spans="1:15" ht="21" x14ac:dyDescent="0.35">
      <c r="A29" s="94">
        <v>18</v>
      </c>
      <c r="B29" s="95">
        <v>44533</v>
      </c>
      <c r="C29" s="101" t="s">
        <v>163</v>
      </c>
      <c r="D29" s="96" t="s">
        <v>167</v>
      </c>
      <c r="E29" s="97"/>
      <c r="F29" s="96" t="s">
        <v>165</v>
      </c>
      <c r="G29" s="98">
        <v>400</v>
      </c>
      <c r="H29" s="98">
        <v>72</v>
      </c>
      <c r="I29" s="98"/>
      <c r="J29" s="98">
        <v>472</v>
      </c>
      <c r="K29" s="99"/>
      <c r="L29" s="146"/>
      <c r="M29" s="98">
        <v>472</v>
      </c>
      <c r="N29" s="100" t="s">
        <v>137</v>
      </c>
      <c r="O29" s="100"/>
    </row>
    <row r="30" spans="1:15" ht="21" x14ac:dyDescent="0.35">
      <c r="A30" s="94">
        <v>19</v>
      </c>
      <c r="B30" s="95">
        <v>44533</v>
      </c>
      <c r="C30" s="101" t="s">
        <v>163</v>
      </c>
      <c r="D30" s="96" t="s">
        <v>168</v>
      </c>
      <c r="E30" s="97"/>
      <c r="F30" s="96" t="s">
        <v>165</v>
      </c>
      <c r="G30" s="98">
        <v>6000</v>
      </c>
      <c r="H30" s="98">
        <v>1080</v>
      </c>
      <c r="I30" s="98"/>
      <c r="J30" s="98">
        <v>7080</v>
      </c>
      <c r="K30" s="99"/>
      <c r="L30" s="146"/>
      <c r="M30" s="98">
        <v>7080</v>
      </c>
      <c r="N30" s="100" t="s">
        <v>137</v>
      </c>
      <c r="O30" s="100"/>
    </row>
    <row r="31" spans="1:15" ht="21" x14ac:dyDescent="0.35">
      <c r="A31" s="94">
        <v>20</v>
      </c>
      <c r="B31" s="95">
        <v>44533</v>
      </c>
      <c r="C31" s="101" t="s">
        <v>163</v>
      </c>
      <c r="D31" s="96" t="s">
        <v>169</v>
      </c>
      <c r="E31" s="97"/>
      <c r="F31" s="96" t="s">
        <v>165</v>
      </c>
      <c r="G31" s="98">
        <v>8400</v>
      </c>
      <c r="H31" s="98">
        <v>1512</v>
      </c>
      <c r="I31" s="98"/>
      <c r="J31" s="98">
        <v>9912</v>
      </c>
      <c r="K31" s="99"/>
      <c r="L31" s="146"/>
      <c r="M31" s="98">
        <v>9912</v>
      </c>
      <c r="N31" s="100" t="s">
        <v>137</v>
      </c>
      <c r="O31" s="100"/>
    </row>
    <row r="32" spans="1:15" ht="21" x14ac:dyDescent="0.35">
      <c r="A32" s="94">
        <v>21</v>
      </c>
      <c r="B32" s="95">
        <v>44533</v>
      </c>
      <c r="C32" s="101" t="s">
        <v>163</v>
      </c>
      <c r="D32" s="96" t="s">
        <v>170</v>
      </c>
      <c r="E32" s="97"/>
      <c r="F32" s="96" t="s">
        <v>165</v>
      </c>
      <c r="G32" s="98">
        <v>14800</v>
      </c>
      <c r="H32" s="98">
        <v>2664</v>
      </c>
      <c r="I32" s="98"/>
      <c r="J32" s="98">
        <v>17464</v>
      </c>
      <c r="K32" s="99"/>
      <c r="L32" s="146"/>
      <c r="M32" s="98">
        <v>17464</v>
      </c>
      <c r="N32" s="100" t="s">
        <v>137</v>
      </c>
      <c r="O32" s="100"/>
    </row>
    <row r="33" spans="1:15" ht="21" x14ac:dyDescent="0.35">
      <c r="A33" s="94">
        <v>22</v>
      </c>
      <c r="B33" s="95">
        <v>44533</v>
      </c>
      <c r="C33" s="101" t="s">
        <v>163</v>
      </c>
      <c r="D33" s="96" t="s">
        <v>171</v>
      </c>
      <c r="E33" s="97"/>
      <c r="F33" s="96" t="s">
        <v>165</v>
      </c>
      <c r="G33" s="98">
        <v>6800</v>
      </c>
      <c r="H33" s="98">
        <v>1224</v>
      </c>
      <c r="I33" s="98"/>
      <c r="J33" s="98">
        <v>8024</v>
      </c>
      <c r="K33" s="99"/>
      <c r="L33" s="146"/>
      <c r="M33" s="98">
        <v>8024</v>
      </c>
      <c r="N33" s="100" t="s">
        <v>137</v>
      </c>
      <c r="O33" s="100"/>
    </row>
    <row r="34" spans="1:15" ht="21" x14ac:dyDescent="0.35">
      <c r="A34" s="94">
        <v>23</v>
      </c>
      <c r="B34" s="95">
        <v>44550</v>
      </c>
      <c r="C34" s="101" t="s">
        <v>172</v>
      </c>
      <c r="D34" s="96" t="s">
        <v>173</v>
      </c>
      <c r="E34" s="97"/>
      <c r="F34" s="96" t="s">
        <v>234</v>
      </c>
      <c r="G34" s="98">
        <v>213</v>
      </c>
      <c r="H34" s="98">
        <v>38.339999999999996</v>
      </c>
      <c r="I34" s="98"/>
      <c r="J34" s="98">
        <v>251.34</v>
      </c>
      <c r="K34" s="99"/>
      <c r="L34" s="146"/>
      <c r="M34" s="98">
        <v>251.34</v>
      </c>
      <c r="N34" s="100" t="s">
        <v>137</v>
      </c>
      <c r="O34" s="100"/>
    </row>
    <row r="35" spans="1:15" ht="21" x14ac:dyDescent="0.35">
      <c r="A35" s="94">
        <v>24</v>
      </c>
      <c r="B35" s="95">
        <v>44533</v>
      </c>
      <c r="C35" s="101" t="s">
        <v>172</v>
      </c>
      <c r="D35" s="96" t="s">
        <v>175</v>
      </c>
      <c r="E35" s="102"/>
      <c r="F35" s="96" t="s">
        <v>234</v>
      </c>
      <c r="G35" s="98">
        <v>8808</v>
      </c>
      <c r="H35" s="98">
        <v>1585.44</v>
      </c>
      <c r="I35" s="98"/>
      <c r="J35" s="98">
        <v>10393.44</v>
      </c>
      <c r="K35" s="99"/>
      <c r="L35" s="146"/>
      <c r="M35" s="98">
        <v>10393.44</v>
      </c>
      <c r="N35" s="100" t="s">
        <v>137</v>
      </c>
      <c r="O35" s="100"/>
    </row>
    <row r="36" spans="1:15" ht="21" x14ac:dyDescent="0.35">
      <c r="A36" s="94">
        <v>25</v>
      </c>
      <c r="B36" s="95">
        <v>44539</v>
      </c>
      <c r="C36" s="101" t="s">
        <v>178</v>
      </c>
      <c r="D36" s="96" t="s">
        <v>179</v>
      </c>
      <c r="E36" s="97"/>
      <c r="F36" s="96" t="s">
        <v>60</v>
      </c>
      <c r="G36" s="98">
        <v>2907</v>
      </c>
      <c r="H36" s="98">
        <v>0</v>
      </c>
      <c r="I36" s="98"/>
      <c r="J36" s="98">
        <v>2907</v>
      </c>
      <c r="K36" s="99"/>
      <c r="L36" s="146"/>
      <c r="M36" s="98">
        <v>2907</v>
      </c>
      <c r="N36" s="100" t="s">
        <v>137</v>
      </c>
      <c r="O36" s="100"/>
    </row>
    <row r="37" spans="1:15" ht="21" x14ac:dyDescent="0.35">
      <c r="A37" s="94">
        <v>26</v>
      </c>
      <c r="B37" s="95">
        <v>44544</v>
      </c>
      <c r="C37" s="101" t="s">
        <v>178</v>
      </c>
      <c r="D37" s="96" t="s">
        <v>180</v>
      </c>
      <c r="E37" s="97"/>
      <c r="F37" s="96" t="s">
        <v>60</v>
      </c>
      <c r="G37" s="98">
        <v>13620</v>
      </c>
      <c r="H37" s="98">
        <v>0</v>
      </c>
      <c r="I37" s="98"/>
      <c r="J37" s="98">
        <v>13620</v>
      </c>
      <c r="K37" s="99"/>
      <c r="L37" s="146"/>
      <c r="M37" s="98">
        <v>13620</v>
      </c>
      <c r="N37" s="100" t="s">
        <v>137</v>
      </c>
      <c r="O37" s="100"/>
    </row>
    <row r="38" spans="1:15" ht="21" x14ac:dyDescent="0.35">
      <c r="A38" s="94">
        <v>27</v>
      </c>
      <c r="B38" s="95">
        <v>44537</v>
      </c>
      <c r="C38" s="101" t="s">
        <v>178</v>
      </c>
      <c r="D38" s="96" t="s">
        <v>223</v>
      </c>
      <c r="E38" s="97"/>
      <c r="F38" s="96" t="s">
        <v>60</v>
      </c>
      <c r="G38" s="98">
        <v>3648</v>
      </c>
      <c r="H38" s="98">
        <v>0</v>
      </c>
      <c r="I38" s="98"/>
      <c r="J38" s="98">
        <v>3648</v>
      </c>
      <c r="K38" s="99"/>
      <c r="L38" s="146"/>
      <c r="M38" s="98">
        <v>3648</v>
      </c>
      <c r="N38" s="100" t="s">
        <v>137</v>
      </c>
      <c r="O38" s="100"/>
    </row>
    <row r="39" spans="1:15" ht="21" x14ac:dyDescent="0.35">
      <c r="A39" s="94">
        <v>28</v>
      </c>
      <c r="B39" s="95">
        <v>44558</v>
      </c>
      <c r="C39" s="101" t="s">
        <v>178</v>
      </c>
      <c r="D39" s="96" t="s">
        <v>182</v>
      </c>
      <c r="E39" s="97"/>
      <c r="F39" s="96" t="s">
        <v>60</v>
      </c>
      <c r="G39" s="98">
        <v>2679</v>
      </c>
      <c r="H39" s="98">
        <v>0</v>
      </c>
      <c r="I39" s="98"/>
      <c r="J39" s="98">
        <v>2679</v>
      </c>
      <c r="K39" s="99"/>
      <c r="L39" s="146"/>
      <c r="M39" s="98">
        <v>2679</v>
      </c>
      <c r="N39" s="100" t="s">
        <v>137</v>
      </c>
      <c r="O39" s="100"/>
    </row>
    <row r="40" spans="1:15" ht="21" x14ac:dyDescent="0.35">
      <c r="A40" s="94">
        <v>29</v>
      </c>
      <c r="B40" s="95">
        <v>44544</v>
      </c>
      <c r="C40" s="101" t="s">
        <v>178</v>
      </c>
      <c r="D40" s="96" t="s">
        <v>183</v>
      </c>
      <c r="E40" s="97"/>
      <c r="F40" s="96" t="s">
        <v>60</v>
      </c>
      <c r="G40" s="98">
        <v>12933</v>
      </c>
      <c r="H40" s="98">
        <v>0</v>
      </c>
      <c r="I40" s="98"/>
      <c r="J40" s="98">
        <v>12933</v>
      </c>
      <c r="K40" s="99"/>
      <c r="L40" s="146"/>
      <c r="M40" s="98">
        <v>12933</v>
      </c>
      <c r="N40" s="100" t="s">
        <v>137</v>
      </c>
      <c r="O40" s="100"/>
    </row>
    <row r="41" spans="1:15" ht="21" x14ac:dyDescent="0.35">
      <c r="A41" s="94">
        <v>30</v>
      </c>
      <c r="B41" s="95">
        <v>44504</v>
      </c>
      <c r="C41" s="101" t="s">
        <v>178</v>
      </c>
      <c r="D41" s="96" t="s">
        <v>184</v>
      </c>
      <c r="E41" s="97"/>
      <c r="F41" s="96" t="s">
        <v>60</v>
      </c>
      <c r="G41" s="98">
        <v>3591</v>
      </c>
      <c r="H41" s="98">
        <v>0</v>
      </c>
      <c r="I41" s="98"/>
      <c r="J41" s="98">
        <v>3591</v>
      </c>
      <c r="K41" s="99"/>
      <c r="L41" s="146"/>
      <c r="M41" s="98">
        <v>3591</v>
      </c>
      <c r="N41" s="100" t="s">
        <v>137</v>
      </c>
      <c r="O41" s="100"/>
    </row>
    <row r="42" spans="1:15" ht="21" x14ac:dyDescent="0.35">
      <c r="A42" s="94">
        <v>31</v>
      </c>
      <c r="B42" s="95">
        <v>44505</v>
      </c>
      <c r="C42" s="101" t="s">
        <v>178</v>
      </c>
      <c r="D42" s="96" t="s">
        <v>185</v>
      </c>
      <c r="E42" s="97"/>
      <c r="F42" s="96" t="s">
        <v>60</v>
      </c>
      <c r="G42" s="98">
        <v>9322</v>
      </c>
      <c r="H42" s="98">
        <v>0</v>
      </c>
      <c r="I42" s="98"/>
      <c r="J42" s="98">
        <v>9322</v>
      </c>
      <c r="K42" s="99"/>
      <c r="L42" s="146"/>
      <c r="M42" s="98">
        <v>9322</v>
      </c>
      <c r="N42" s="100" t="s">
        <v>137</v>
      </c>
      <c r="O42" s="100"/>
    </row>
    <row r="43" spans="1:15" ht="21" x14ac:dyDescent="0.35">
      <c r="A43" s="94">
        <v>32</v>
      </c>
      <c r="B43" s="95">
        <v>44511</v>
      </c>
      <c r="C43" s="101" t="s">
        <v>178</v>
      </c>
      <c r="D43" s="96" t="s">
        <v>186</v>
      </c>
      <c r="E43" s="97"/>
      <c r="F43" s="96" t="s">
        <v>60</v>
      </c>
      <c r="G43" s="98">
        <v>3420</v>
      </c>
      <c r="H43" s="98">
        <v>0</v>
      </c>
      <c r="I43" s="98"/>
      <c r="J43" s="98">
        <v>3420</v>
      </c>
      <c r="K43" s="99"/>
      <c r="L43" s="146"/>
      <c r="M43" s="98">
        <v>3420</v>
      </c>
      <c r="N43" s="100" t="s">
        <v>137</v>
      </c>
      <c r="O43" s="100"/>
    </row>
    <row r="44" spans="1:15" ht="21" x14ac:dyDescent="0.35">
      <c r="A44" s="94">
        <v>33</v>
      </c>
      <c r="B44" s="95" t="s">
        <v>213</v>
      </c>
      <c r="C44" s="101" t="s">
        <v>195</v>
      </c>
      <c r="D44" s="96" t="s">
        <v>212</v>
      </c>
      <c r="E44" s="97"/>
      <c r="F44" s="96" t="s">
        <v>226</v>
      </c>
      <c r="G44" s="98">
        <v>337637.8</v>
      </c>
      <c r="H44" s="98">
        <v>60774.803999999996</v>
      </c>
      <c r="I44" s="98"/>
      <c r="J44" s="98">
        <v>398412.60399999999</v>
      </c>
      <c r="K44" s="99"/>
      <c r="L44" s="146"/>
      <c r="M44" s="98">
        <v>398412.60399999999</v>
      </c>
      <c r="N44" s="100" t="s">
        <v>137</v>
      </c>
      <c r="O44" s="100"/>
    </row>
    <row r="45" spans="1:15" ht="21" x14ac:dyDescent="0.35">
      <c r="A45" s="94">
        <v>34</v>
      </c>
      <c r="B45" s="95">
        <v>44713</v>
      </c>
      <c r="C45" s="101" t="s">
        <v>110</v>
      </c>
      <c r="D45" s="96" t="s">
        <v>206</v>
      </c>
      <c r="E45" s="97"/>
      <c r="F45" s="96" t="s">
        <v>112</v>
      </c>
      <c r="G45" s="98">
        <v>10000</v>
      </c>
      <c r="H45" s="98">
        <v>1800</v>
      </c>
      <c r="I45" s="98"/>
      <c r="J45" s="98">
        <v>11800</v>
      </c>
      <c r="K45" s="99"/>
      <c r="L45" s="146"/>
      <c r="M45" s="98">
        <v>11800</v>
      </c>
      <c r="N45" s="100" t="s">
        <v>137</v>
      </c>
      <c r="O45" s="100"/>
    </row>
    <row r="46" spans="1:15" ht="21" x14ac:dyDescent="0.35">
      <c r="A46" s="94">
        <v>35</v>
      </c>
      <c r="B46" s="95">
        <v>44621</v>
      </c>
      <c r="C46" s="101" t="s">
        <v>208</v>
      </c>
      <c r="D46" s="96" t="s">
        <v>207</v>
      </c>
      <c r="E46" s="97"/>
      <c r="F46" s="96" t="s">
        <v>209</v>
      </c>
      <c r="G46" s="98">
        <v>68821.5</v>
      </c>
      <c r="H46" s="98">
        <v>11628.2699679465</v>
      </c>
      <c r="I46" s="98"/>
      <c r="J46" s="98">
        <v>80449.7699679465</v>
      </c>
      <c r="K46" s="99"/>
      <c r="L46" s="146"/>
      <c r="M46" s="98">
        <v>80449.7699679465</v>
      </c>
      <c r="N46" s="100" t="s">
        <v>137</v>
      </c>
      <c r="O46" s="100"/>
    </row>
    <row r="47" spans="1:15" ht="21" x14ac:dyDescent="0.35">
      <c r="A47" s="94">
        <v>36</v>
      </c>
      <c r="B47" s="95" t="s">
        <v>210</v>
      </c>
      <c r="C47" s="101" t="s">
        <v>102</v>
      </c>
      <c r="D47" s="96" t="s">
        <v>211</v>
      </c>
      <c r="E47" s="97"/>
      <c r="F47" s="96" t="s">
        <v>104</v>
      </c>
      <c r="G47" s="98">
        <v>16276.5</v>
      </c>
      <c r="H47" s="98">
        <v>2929.77</v>
      </c>
      <c r="I47" s="98"/>
      <c r="J47" s="98">
        <v>19206.27</v>
      </c>
      <c r="K47" s="99"/>
      <c r="L47" s="146"/>
      <c r="M47" s="98">
        <v>19206.27</v>
      </c>
      <c r="N47" s="100" t="s">
        <v>137</v>
      </c>
      <c r="O47" s="100"/>
    </row>
    <row r="48" spans="1:15" ht="21" x14ac:dyDescent="0.35">
      <c r="A48" s="94">
        <v>37</v>
      </c>
      <c r="B48" s="95" t="s">
        <v>214</v>
      </c>
      <c r="C48" s="101" t="s">
        <v>195</v>
      </c>
      <c r="D48" s="96" t="s">
        <v>215</v>
      </c>
      <c r="E48" s="97"/>
      <c r="F48" s="96" t="s">
        <v>226</v>
      </c>
      <c r="G48" s="98">
        <v>180212.75</v>
      </c>
      <c r="H48" s="98">
        <v>32438.294999999998</v>
      </c>
      <c r="I48" s="98"/>
      <c r="J48" s="98">
        <v>212651.04499999998</v>
      </c>
      <c r="K48" s="98"/>
      <c r="L48" s="147"/>
      <c r="M48" s="98">
        <v>212651.04499999998</v>
      </c>
      <c r="N48" s="100" t="s">
        <v>137</v>
      </c>
      <c r="O48" s="100"/>
    </row>
    <row r="49" spans="1:19" ht="21" x14ac:dyDescent="0.35">
      <c r="A49" s="94">
        <v>38</v>
      </c>
      <c r="B49" s="95">
        <v>44621</v>
      </c>
      <c r="C49" s="101" t="s">
        <v>172</v>
      </c>
      <c r="D49" s="96" t="s">
        <v>216</v>
      </c>
      <c r="E49" s="97"/>
      <c r="F49" s="96" t="s">
        <v>234</v>
      </c>
      <c r="G49" s="98">
        <v>6440</v>
      </c>
      <c r="H49" s="98">
        <v>1159.2</v>
      </c>
      <c r="I49" s="98"/>
      <c r="J49" s="98">
        <v>7599.2</v>
      </c>
      <c r="K49" s="164"/>
      <c r="L49" s="146"/>
      <c r="M49" s="98">
        <v>7599.2</v>
      </c>
      <c r="N49" s="100" t="s">
        <v>137</v>
      </c>
      <c r="O49" s="100"/>
      <c r="Q49" s="150"/>
      <c r="R49" s="162"/>
    </row>
    <row r="50" spans="1:19" ht="21" x14ac:dyDescent="0.35">
      <c r="A50" s="94">
        <v>39</v>
      </c>
      <c r="B50" s="68" t="s">
        <v>217</v>
      </c>
      <c r="C50" s="55" t="s">
        <v>218</v>
      </c>
      <c r="D50" s="54" t="s">
        <v>219</v>
      </c>
      <c r="E50" s="77"/>
      <c r="F50" s="54" t="s">
        <v>220</v>
      </c>
      <c r="G50" s="56">
        <v>15635.6</v>
      </c>
      <c r="H50" s="56">
        <v>2814.4079999999999</v>
      </c>
      <c r="I50" s="56"/>
      <c r="J50" s="56">
        <v>18450.008000000002</v>
      </c>
      <c r="K50" s="165" t="s">
        <v>287</v>
      </c>
      <c r="L50" s="151">
        <v>17668.22</v>
      </c>
      <c r="M50" s="56">
        <v>18450.008000000002</v>
      </c>
      <c r="N50" s="100" t="s">
        <v>137</v>
      </c>
      <c r="O50" s="100"/>
    </row>
    <row r="51" spans="1:19" s="45" customFormat="1" ht="21" x14ac:dyDescent="0.35">
      <c r="A51" s="94">
        <v>40</v>
      </c>
      <c r="B51" s="68">
        <v>44572</v>
      </c>
      <c r="C51" s="55" t="s">
        <v>221</v>
      </c>
      <c r="D51" s="54" t="s">
        <v>8</v>
      </c>
      <c r="E51" s="77"/>
      <c r="F51" s="54" t="s">
        <v>222</v>
      </c>
      <c r="G51" s="56">
        <v>34000</v>
      </c>
      <c r="H51" s="56">
        <v>6120</v>
      </c>
      <c r="I51" s="56"/>
      <c r="J51" s="56">
        <v>40120</v>
      </c>
      <c r="K51" s="165" t="s">
        <v>265</v>
      </c>
      <c r="L51" s="151">
        <v>38420</v>
      </c>
      <c r="M51" s="56">
        <v>40120</v>
      </c>
      <c r="N51" s="61" t="s">
        <v>137</v>
      </c>
      <c r="O51" s="61"/>
      <c r="Q51" s="163"/>
      <c r="R51" s="163"/>
    </row>
    <row r="52" spans="1:19" s="45" customFormat="1" ht="21" x14ac:dyDescent="0.35">
      <c r="A52" s="94">
        <v>41</v>
      </c>
      <c r="B52" s="95">
        <v>44589</v>
      </c>
      <c r="C52" s="101" t="s">
        <v>227</v>
      </c>
      <c r="D52" s="96" t="s">
        <v>228</v>
      </c>
      <c r="E52" s="97"/>
      <c r="F52" s="96" t="s">
        <v>229</v>
      </c>
      <c r="G52" s="104">
        <v>38840</v>
      </c>
      <c r="H52" s="104">
        <v>6991.2</v>
      </c>
      <c r="I52" s="96"/>
      <c r="J52" s="104">
        <v>45831.199999999997</v>
      </c>
      <c r="K52" s="166">
        <v>9711</v>
      </c>
      <c r="L52" s="104">
        <v>43889.2</v>
      </c>
      <c r="M52" s="104">
        <v>45831.199999999997</v>
      </c>
      <c r="N52" s="61" t="s">
        <v>137</v>
      </c>
      <c r="O52" s="61"/>
    </row>
    <row r="53" spans="1:19" ht="21" x14ac:dyDescent="0.35">
      <c r="A53" s="94">
        <v>42</v>
      </c>
      <c r="B53" s="95">
        <v>44592</v>
      </c>
      <c r="C53" s="96">
        <v>130182132</v>
      </c>
      <c r="D53" s="96" t="s">
        <v>230</v>
      </c>
      <c r="E53" s="96"/>
      <c r="F53" s="96" t="s">
        <v>231</v>
      </c>
      <c r="G53" s="104">
        <v>94000</v>
      </c>
      <c r="H53" s="104">
        <v>16920</v>
      </c>
      <c r="I53" s="96"/>
      <c r="J53" s="104">
        <v>110920</v>
      </c>
      <c r="K53" s="166"/>
      <c r="L53" s="104"/>
      <c r="M53" s="104">
        <v>110920</v>
      </c>
      <c r="N53" s="100" t="s">
        <v>137</v>
      </c>
      <c r="O53" s="100"/>
    </row>
    <row r="54" spans="1:19" ht="21" x14ac:dyDescent="0.35">
      <c r="A54" s="94">
        <v>43</v>
      </c>
      <c r="B54" s="95">
        <v>44592</v>
      </c>
      <c r="C54" s="101" t="s">
        <v>102</v>
      </c>
      <c r="D54" s="96" t="s">
        <v>232</v>
      </c>
      <c r="E54" s="97"/>
      <c r="F54" s="96" t="s">
        <v>104</v>
      </c>
      <c r="G54" s="104">
        <v>14933</v>
      </c>
      <c r="H54" s="104">
        <v>2687.94</v>
      </c>
      <c r="I54" s="96"/>
      <c r="J54" s="104">
        <v>17620.939999999999</v>
      </c>
      <c r="K54" s="166"/>
      <c r="L54" s="104"/>
      <c r="M54" s="104">
        <v>17620.939999999999</v>
      </c>
      <c r="N54" s="100" t="s">
        <v>137</v>
      </c>
      <c r="O54" s="100"/>
    </row>
    <row r="55" spans="1:19" ht="21" x14ac:dyDescent="0.35">
      <c r="A55" s="94">
        <v>44</v>
      </c>
      <c r="B55" s="95">
        <v>44579</v>
      </c>
      <c r="C55" s="101" t="s">
        <v>221</v>
      </c>
      <c r="D55" s="96" t="s">
        <v>13</v>
      </c>
      <c r="E55" s="97"/>
      <c r="F55" s="96" t="s">
        <v>222</v>
      </c>
      <c r="G55" s="104">
        <v>718500</v>
      </c>
      <c r="H55" s="104">
        <v>129330</v>
      </c>
      <c r="I55" s="96"/>
      <c r="J55" s="104">
        <v>847830</v>
      </c>
      <c r="K55" s="166">
        <v>9710</v>
      </c>
      <c r="L55" s="104">
        <v>811905</v>
      </c>
      <c r="M55" s="104">
        <v>847830</v>
      </c>
      <c r="N55" s="100" t="s">
        <v>137</v>
      </c>
      <c r="O55" s="100"/>
      <c r="P55" s="162"/>
    </row>
    <row r="56" spans="1:19" ht="21" x14ac:dyDescent="0.35">
      <c r="A56" s="94">
        <v>45</v>
      </c>
      <c r="B56" s="95">
        <v>44596</v>
      </c>
      <c r="C56" s="96">
        <v>101011939</v>
      </c>
      <c r="D56" s="96" t="s">
        <v>236</v>
      </c>
      <c r="E56" s="96"/>
      <c r="F56" s="96" t="s">
        <v>141</v>
      </c>
      <c r="G56" s="98">
        <v>18748.22</v>
      </c>
      <c r="H56" s="98">
        <f t="shared" ref="H56:H70" si="0">+G56*18%</f>
        <v>3374.6795999999999</v>
      </c>
      <c r="I56" s="107"/>
      <c r="J56" s="109">
        <f t="shared" ref="J56:J97" si="1">+H56+G56</f>
        <v>22122.899600000001</v>
      </c>
      <c r="K56" s="167"/>
      <c r="L56" s="148"/>
      <c r="M56" s="122">
        <f t="shared" ref="M56:M92" si="2">+J56</f>
        <v>22122.899600000001</v>
      </c>
      <c r="N56" s="100" t="s">
        <v>137</v>
      </c>
      <c r="O56" s="100"/>
      <c r="S56" t="s">
        <v>225</v>
      </c>
    </row>
    <row r="57" spans="1:19" ht="21" x14ac:dyDescent="0.35">
      <c r="A57" s="94">
        <v>46</v>
      </c>
      <c r="B57" s="95">
        <v>44594</v>
      </c>
      <c r="C57" s="96">
        <v>131912992</v>
      </c>
      <c r="D57" s="96" t="s">
        <v>237</v>
      </c>
      <c r="E57" s="96"/>
      <c r="F57" s="96" t="s">
        <v>238</v>
      </c>
      <c r="G57" s="98">
        <v>426630</v>
      </c>
      <c r="H57" s="98">
        <f t="shared" si="0"/>
        <v>76793.399999999994</v>
      </c>
      <c r="I57" s="107"/>
      <c r="J57" s="109">
        <f t="shared" si="1"/>
        <v>503423.4</v>
      </c>
      <c r="K57" s="167">
        <v>9714</v>
      </c>
      <c r="L57" s="148">
        <v>482091.9</v>
      </c>
      <c r="M57" s="122">
        <f t="shared" si="2"/>
        <v>503423.4</v>
      </c>
      <c r="N57" s="110" t="s">
        <v>137</v>
      </c>
      <c r="O57" s="96"/>
      <c r="Q57" s="162"/>
      <c r="R57" s="138"/>
    </row>
    <row r="58" spans="1:19" ht="21" x14ac:dyDescent="0.35">
      <c r="A58" s="94">
        <v>47</v>
      </c>
      <c r="B58" s="95">
        <v>44599</v>
      </c>
      <c r="C58" s="96">
        <v>130666865</v>
      </c>
      <c r="D58" s="96" t="s">
        <v>239</v>
      </c>
      <c r="E58" s="96"/>
      <c r="F58" s="96" t="s">
        <v>17</v>
      </c>
      <c r="G58" s="98">
        <v>152600</v>
      </c>
      <c r="H58" s="98">
        <f t="shared" si="0"/>
        <v>27468</v>
      </c>
      <c r="I58" s="107"/>
      <c r="J58" s="109">
        <f t="shared" si="1"/>
        <v>180068</v>
      </c>
      <c r="K58" s="167"/>
      <c r="L58" s="148"/>
      <c r="M58" s="122">
        <f t="shared" si="2"/>
        <v>180068</v>
      </c>
      <c r="N58" s="110" t="s">
        <v>137</v>
      </c>
      <c r="O58" s="96"/>
    </row>
    <row r="59" spans="1:19" ht="21" x14ac:dyDescent="0.35">
      <c r="A59" s="94">
        <v>48</v>
      </c>
      <c r="B59" s="139">
        <v>44601</v>
      </c>
      <c r="C59" s="140">
        <v>132145682</v>
      </c>
      <c r="D59" s="140" t="s">
        <v>10</v>
      </c>
      <c r="E59" s="140"/>
      <c r="F59" s="140" t="s">
        <v>177</v>
      </c>
      <c r="G59" s="141">
        <v>312018</v>
      </c>
      <c r="H59" s="141">
        <f t="shared" si="0"/>
        <v>56163.24</v>
      </c>
      <c r="I59" s="140"/>
      <c r="J59" s="142">
        <f t="shared" si="1"/>
        <v>368181.24</v>
      </c>
      <c r="K59" s="168">
        <v>9709</v>
      </c>
      <c r="L59" s="149">
        <v>352580.34</v>
      </c>
      <c r="M59" s="142">
        <f t="shared" si="2"/>
        <v>368181.24</v>
      </c>
      <c r="N59" s="110" t="s">
        <v>137</v>
      </c>
      <c r="O59" s="96"/>
    </row>
    <row r="60" spans="1:19" ht="21" x14ac:dyDescent="0.35">
      <c r="A60" s="94">
        <v>49</v>
      </c>
      <c r="B60" s="95">
        <v>44592</v>
      </c>
      <c r="C60" s="96">
        <v>101026391</v>
      </c>
      <c r="D60" s="96" t="s">
        <v>240</v>
      </c>
      <c r="E60" s="96"/>
      <c r="F60" s="96" t="s">
        <v>288</v>
      </c>
      <c r="G60" s="98">
        <v>22520</v>
      </c>
      <c r="H60" s="98">
        <f t="shared" si="0"/>
        <v>4053.6</v>
      </c>
      <c r="I60" s="107"/>
      <c r="J60" s="109">
        <f t="shared" si="1"/>
        <v>26573.599999999999</v>
      </c>
      <c r="K60" s="167"/>
      <c r="L60" s="148"/>
      <c r="M60" s="122">
        <f t="shared" si="2"/>
        <v>26573.599999999999</v>
      </c>
      <c r="N60" s="110" t="s">
        <v>137</v>
      </c>
      <c r="O60" s="96"/>
    </row>
    <row r="61" spans="1:19" ht="21" x14ac:dyDescent="0.35">
      <c r="A61" s="94">
        <v>50</v>
      </c>
      <c r="B61" s="95">
        <v>44592</v>
      </c>
      <c r="C61" s="96">
        <v>101026391</v>
      </c>
      <c r="D61" s="96" t="s">
        <v>242</v>
      </c>
      <c r="E61" s="96"/>
      <c r="F61" s="96" t="s">
        <v>288</v>
      </c>
      <c r="G61" s="98">
        <v>4000</v>
      </c>
      <c r="H61" s="98">
        <f t="shared" si="0"/>
        <v>720</v>
      </c>
      <c r="I61" s="107"/>
      <c r="J61" s="109">
        <f t="shared" si="1"/>
        <v>4720</v>
      </c>
      <c r="K61" s="167"/>
      <c r="L61" s="148"/>
      <c r="M61" s="122">
        <f t="shared" si="2"/>
        <v>4720</v>
      </c>
      <c r="N61" s="110" t="s">
        <v>137</v>
      </c>
      <c r="O61" s="96"/>
    </row>
    <row r="62" spans="1:19" ht="21" x14ac:dyDescent="0.35">
      <c r="A62" s="94">
        <v>51</v>
      </c>
      <c r="B62" s="95">
        <v>44595</v>
      </c>
      <c r="C62" s="96">
        <v>101501421</v>
      </c>
      <c r="D62" s="96" t="s">
        <v>243</v>
      </c>
      <c r="E62" s="96"/>
      <c r="F62" s="96" t="s">
        <v>112</v>
      </c>
      <c r="G62" s="98">
        <v>10000</v>
      </c>
      <c r="H62" s="98">
        <f t="shared" si="0"/>
        <v>1800</v>
      </c>
      <c r="I62" s="107"/>
      <c r="J62" s="109">
        <f t="shared" si="1"/>
        <v>11800</v>
      </c>
      <c r="K62" s="167"/>
      <c r="L62" s="148"/>
      <c r="M62" s="122">
        <f t="shared" si="2"/>
        <v>11800</v>
      </c>
      <c r="N62" s="110" t="s">
        <v>137</v>
      </c>
      <c r="O62" s="96"/>
    </row>
    <row r="63" spans="1:19" ht="21" x14ac:dyDescent="0.35">
      <c r="A63" s="94">
        <v>52</v>
      </c>
      <c r="B63" s="95">
        <v>44202</v>
      </c>
      <c r="C63" s="96">
        <f>+C62</f>
        <v>101501421</v>
      </c>
      <c r="D63" s="96" t="s">
        <v>206</v>
      </c>
      <c r="E63" s="96"/>
      <c r="F63" s="96" t="str">
        <f>+F62</f>
        <v>TECNAS EIRL</v>
      </c>
      <c r="G63" s="98">
        <f>+G62</f>
        <v>10000</v>
      </c>
      <c r="H63" s="98">
        <f t="shared" si="0"/>
        <v>1800</v>
      </c>
      <c r="I63" s="107"/>
      <c r="J63" s="109">
        <f t="shared" si="1"/>
        <v>11800</v>
      </c>
      <c r="K63" s="167"/>
      <c r="L63" s="148"/>
      <c r="M63" s="122">
        <f t="shared" si="2"/>
        <v>11800</v>
      </c>
      <c r="N63" s="110" t="s">
        <v>137</v>
      </c>
      <c r="O63" s="96"/>
    </row>
    <row r="64" spans="1:19" ht="21" x14ac:dyDescent="0.35">
      <c r="A64" s="94">
        <v>53</v>
      </c>
      <c r="B64" s="95">
        <v>44601</v>
      </c>
      <c r="C64" s="96">
        <v>130882533</v>
      </c>
      <c r="D64" s="96" t="s">
        <v>244</v>
      </c>
      <c r="E64" s="96"/>
      <c r="F64" s="96" t="s">
        <v>245</v>
      </c>
      <c r="G64" s="98">
        <v>4750</v>
      </c>
      <c r="H64" s="98">
        <f t="shared" si="0"/>
        <v>855</v>
      </c>
      <c r="I64" s="107"/>
      <c r="J64" s="109">
        <f t="shared" si="1"/>
        <v>5605</v>
      </c>
      <c r="K64" s="167"/>
      <c r="L64" s="148"/>
      <c r="M64" s="122">
        <f t="shared" si="2"/>
        <v>5605</v>
      </c>
      <c r="N64" s="110" t="s">
        <v>137</v>
      </c>
      <c r="O64" s="96"/>
    </row>
    <row r="65" spans="1:15" ht="21" x14ac:dyDescent="0.35">
      <c r="A65" s="94">
        <v>54</v>
      </c>
      <c r="B65" s="95">
        <v>44602</v>
      </c>
      <c r="C65" s="96">
        <v>101005831</v>
      </c>
      <c r="D65" s="96" t="s">
        <v>246</v>
      </c>
      <c r="E65" s="96"/>
      <c r="F65" s="96" t="s">
        <v>98</v>
      </c>
      <c r="G65" s="98">
        <v>13550</v>
      </c>
      <c r="H65" s="98">
        <f t="shared" si="0"/>
        <v>2439</v>
      </c>
      <c r="I65" s="107"/>
      <c r="J65" s="109">
        <f t="shared" si="1"/>
        <v>15989</v>
      </c>
      <c r="K65" s="167"/>
      <c r="L65" s="148"/>
      <c r="M65" s="122">
        <f t="shared" si="2"/>
        <v>15989</v>
      </c>
      <c r="N65" s="110" t="s">
        <v>137</v>
      </c>
      <c r="O65" s="96"/>
    </row>
    <row r="66" spans="1:15" ht="21" x14ac:dyDescent="0.35">
      <c r="A66" s="94">
        <v>55</v>
      </c>
      <c r="B66" s="139">
        <v>44594</v>
      </c>
      <c r="C66" s="140">
        <v>101745517</v>
      </c>
      <c r="D66" s="140" t="s">
        <v>247</v>
      </c>
      <c r="E66" s="140"/>
      <c r="F66" s="140" t="s">
        <v>250</v>
      </c>
      <c r="G66" s="141">
        <v>6441</v>
      </c>
      <c r="H66" s="141">
        <f t="shared" si="0"/>
        <v>1159.3799999999999</v>
      </c>
      <c r="I66" s="140"/>
      <c r="J66" s="142">
        <f t="shared" si="1"/>
        <v>7600.38</v>
      </c>
      <c r="K66" s="168">
        <v>9705</v>
      </c>
      <c r="L66" s="142">
        <v>31193.65</v>
      </c>
      <c r="M66" s="142">
        <f t="shared" si="2"/>
        <v>7600.38</v>
      </c>
      <c r="N66" s="110" t="s">
        <v>137</v>
      </c>
      <c r="O66" s="96"/>
    </row>
    <row r="67" spans="1:15" s="144" customFormat="1" ht="21" x14ac:dyDescent="0.35">
      <c r="A67" s="94">
        <v>56</v>
      </c>
      <c r="B67" s="139">
        <v>44595</v>
      </c>
      <c r="C67" s="140">
        <v>101745517</v>
      </c>
      <c r="D67" s="140" t="s">
        <v>248</v>
      </c>
      <c r="E67" s="140"/>
      <c r="F67" s="140" t="s">
        <v>250</v>
      </c>
      <c r="G67" s="141">
        <v>5703</v>
      </c>
      <c r="H67" s="141">
        <f t="shared" si="0"/>
        <v>1026.54</v>
      </c>
      <c r="I67" s="140"/>
      <c r="J67" s="142">
        <f t="shared" si="1"/>
        <v>6729.54</v>
      </c>
      <c r="K67" s="168">
        <v>9705</v>
      </c>
      <c r="L67" s="142">
        <v>31193.65</v>
      </c>
      <c r="M67" s="142">
        <f t="shared" si="2"/>
        <v>6729.54</v>
      </c>
      <c r="N67" s="143" t="s">
        <v>137</v>
      </c>
      <c r="O67" s="140"/>
    </row>
    <row r="68" spans="1:15" s="144" customFormat="1" ht="21" x14ac:dyDescent="0.35">
      <c r="A68" s="94">
        <v>57</v>
      </c>
      <c r="B68" s="139">
        <v>44596</v>
      </c>
      <c r="C68" s="140">
        <v>101745517</v>
      </c>
      <c r="D68" s="140" t="s">
        <v>249</v>
      </c>
      <c r="E68" s="140"/>
      <c r="F68" s="140" t="s">
        <v>250</v>
      </c>
      <c r="G68" s="141">
        <v>8808</v>
      </c>
      <c r="H68" s="141">
        <f t="shared" si="0"/>
        <v>1585.44</v>
      </c>
      <c r="I68" s="140"/>
      <c r="J68" s="142">
        <f t="shared" si="1"/>
        <v>10393.44</v>
      </c>
      <c r="K68" s="168">
        <v>9705</v>
      </c>
      <c r="L68" s="142">
        <v>31193.65</v>
      </c>
      <c r="M68" s="142">
        <f t="shared" si="2"/>
        <v>10393.44</v>
      </c>
      <c r="N68" s="143" t="s">
        <v>137</v>
      </c>
      <c r="O68" s="140"/>
    </row>
    <row r="69" spans="1:15" s="144" customFormat="1" ht="21" x14ac:dyDescent="0.35">
      <c r="A69" s="94">
        <v>58</v>
      </c>
      <c r="B69" s="139">
        <v>44915</v>
      </c>
      <c r="C69" s="140">
        <v>101745517</v>
      </c>
      <c r="D69" s="140" t="s">
        <v>173</v>
      </c>
      <c r="E69" s="140"/>
      <c r="F69" s="140" t="s">
        <v>250</v>
      </c>
      <c r="G69" s="141">
        <v>213</v>
      </c>
      <c r="H69" s="141">
        <f t="shared" si="0"/>
        <v>38.339999999999996</v>
      </c>
      <c r="I69" s="140"/>
      <c r="J69" s="142">
        <f t="shared" si="1"/>
        <v>251.34</v>
      </c>
      <c r="K69" s="168">
        <v>9705</v>
      </c>
      <c r="L69" s="142">
        <v>31193.65</v>
      </c>
      <c r="M69" s="142">
        <f t="shared" si="2"/>
        <v>251.34</v>
      </c>
      <c r="N69" s="143" t="s">
        <v>137</v>
      </c>
      <c r="O69" s="140"/>
    </row>
    <row r="70" spans="1:15" s="144" customFormat="1" ht="21" x14ac:dyDescent="0.35">
      <c r="A70" s="94">
        <v>59</v>
      </c>
      <c r="B70" s="139">
        <v>44564</v>
      </c>
      <c r="C70" s="140">
        <v>101745517</v>
      </c>
      <c r="D70" s="140" t="s">
        <v>216</v>
      </c>
      <c r="E70" s="140"/>
      <c r="F70" s="140" t="s">
        <v>250</v>
      </c>
      <c r="G70" s="141">
        <v>6440</v>
      </c>
      <c r="H70" s="141">
        <f t="shared" si="0"/>
        <v>1159.2</v>
      </c>
      <c r="I70" s="140"/>
      <c r="J70" s="142">
        <f t="shared" si="1"/>
        <v>7599.2</v>
      </c>
      <c r="K70" s="168">
        <v>9705</v>
      </c>
      <c r="L70" s="142">
        <v>31193.65</v>
      </c>
      <c r="M70" s="142">
        <f t="shared" si="2"/>
        <v>7599.2</v>
      </c>
      <c r="N70" s="143"/>
      <c r="O70" s="140"/>
    </row>
    <row r="71" spans="1:15" s="144" customFormat="1" ht="21" x14ac:dyDescent="0.35">
      <c r="A71" s="94">
        <v>60</v>
      </c>
      <c r="B71" s="95">
        <v>44594</v>
      </c>
      <c r="C71" s="96">
        <v>101789891</v>
      </c>
      <c r="D71" s="96" t="s">
        <v>251</v>
      </c>
      <c r="E71" s="96"/>
      <c r="F71" s="96" t="s">
        <v>252</v>
      </c>
      <c r="G71" s="98">
        <v>30400</v>
      </c>
      <c r="H71" s="98">
        <v>612</v>
      </c>
      <c r="I71" s="107"/>
      <c r="J71" s="109">
        <f t="shared" si="1"/>
        <v>31012</v>
      </c>
      <c r="K71" s="167"/>
      <c r="L71" s="148"/>
      <c r="M71" s="122">
        <f t="shared" si="2"/>
        <v>31012</v>
      </c>
      <c r="N71" s="143"/>
      <c r="O71" s="140"/>
    </row>
    <row r="72" spans="1:15" ht="21" x14ac:dyDescent="0.35">
      <c r="A72" s="94">
        <v>61</v>
      </c>
      <c r="B72" s="95">
        <v>44594</v>
      </c>
      <c r="C72" s="96">
        <v>130026671</v>
      </c>
      <c r="D72" s="96" t="s">
        <v>253</v>
      </c>
      <c r="E72" s="96"/>
      <c r="F72" s="96" t="s">
        <v>254</v>
      </c>
      <c r="G72" s="98">
        <v>57847.32</v>
      </c>
      <c r="H72" s="98">
        <f>+G72*18%</f>
        <v>10412.517599999999</v>
      </c>
      <c r="I72" s="107"/>
      <c r="J72" s="109">
        <f t="shared" si="1"/>
        <v>68259.837599999999</v>
      </c>
      <c r="K72" s="167"/>
      <c r="L72" s="148"/>
      <c r="M72" s="122">
        <f t="shared" si="2"/>
        <v>68259.837599999999</v>
      </c>
      <c r="N72" s="110" t="s">
        <v>137</v>
      </c>
      <c r="O72" s="96"/>
    </row>
    <row r="73" spans="1:15" ht="21" x14ac:dyDescent="0.35">
      <c r="A73" s="94">
        <v>62</v>
      </c>
      <c r="B73" s="95">
        <v>44594</v>
      </c>
      <c r="C73" s="96">
        <v>130026671</v>
      </c>
      <c r="D73" s="96" t="s">
        <v>255</v>
      </c>
      <c r="E73" s="96"/>
      <c r="F73" s="96" t="s">
        <v>254</v>
      </c>
      <c r="G73" s="98">
        <v>12500</v>
      </c>
      <c r="H73" s="98">
        <f>+G73*18%</f>
        <v>2250</v>
      </c>
      <c r="I73" s="107"/>
      <c r="J73" s="109">
        <f t="shared" si="1"/>
        <v>14750</v>
      </c>
      <c r="K73" s="167"/>
      <c r="L73" s="148"/>
      <c r="M73" s="122">
        <f t="shared" si="2"/>
        <v>14750</v>
      </c>
      <c r="N73" s="110" t="s">
        <v>137</v>
      </c>
      <c r="O73" s="96"/>
    </row>
    <row r="74" spans="1:15" ht="21" x14ac:dyDescent="0.35">
      <c r="A74" s="94">
        <v>63</v>
      </c>
      <c r="B74" s="95">
        <v>44599</v>
      </c>
      <c r="C74" s="96">
        <v>130026671</v>
      </c>
      <c r="D74" s="96" t="s">
        <v>256</v>
      </c>
      <c r="E74" s="96"/>
      <c r="F74" s="96" t="s">
        <v>254</v>
      </c>
      <c r="G74" s="98">
        <v>17155.91</v>
      </c>
      <c r="H74" s="98">
        <f>+G74*18%</f>
        <v>3088.0637999999999</v>
      </c>
      <c r="I74" s="107"/>
      <c r="J74" s="109">
        <f t="shared" si="1"/>
        <v>20243.9738</v>
      </c>
      <c r="K74" s="167"/>
      <c r="L74" s="148"/>
      <c r="M74" s="122">
        <f t="shared" si="2"/>
        <v>20243.9738</v>
      </c>
      <c r="N74" s="110" t="s">
        <v>137</v>
      </c>
      <c r="O74" s="96"/>
    </row>
    <row r="75" spans="1:15" ht="21" x14ac:dyDescent="0.35">
      <c r="A75" s="94">
        <v>64</v>
      </c>
      <c r="B75" s="95">
        <v>44599</v>
      </c>
      <c r="C75" s="96">
        <v>130026671</v>
      </c>
      <c r="D75" s="96" t="s">
        <v>257</v>
      </c>
      <c r="E75" s="96"/>
      <c r="F75" s="96" t="s">
        <v>254</v>
      </c>
      <c r="G75" s="98">
        <v>27875</v>
      </c>
      <c r="H75" s="98">
        <f>+G75*18%</f>
        <v>5017.5</v>
      </c>
      <c r="I75" s="107"/>
      <c r="J75" s="109">
        <f t="shared" si="1"/>
        <v>32892.5</v>
      </c>
      <c r="K75" s="167"/>
      <c r="L75" s="148"/>
      <c r="M75" s="122">
        <f t="shared" si="2"/>
        <v>32892.5</v>
      </c>
      <c r="N75" s="110" t="s">
        <v>137</v>
      </c>
      <c r="O75" s="96"/>
    </row>
    <row r="76" spans="1:15" ht="21" x14ac:dyDescent="0.35">
      <c r="A76" s="94">
        <v>65</v>
      </c>
      <c r="B76" s="95">
        <v>44596</v>
      </c>
      <c r="C76" s="96">
        <v>130187142</v>
      </c>
      <c r="D76" s="96" t="s">
        <v>258</v>
      </c>
      <c r="E76" s="96"/>
      <c r="F76" s="96" t="s">
        <v>259</v>
      </c>
      <c r="G76" s="98">
        <v>14472</v>
      </c>
      <c r="H76" s="98">
        <f>+G76*18%</f>
        <v>2604.96</v>
      </c>
      <c r="I76" s="107"/>
      <c r="J76" s="109">
        <f t="shared" si="1"/>
        <v>17076.96</v>
      </c>
      <c r="K76" s="167"/>
      <c r="L76" s="148"/>
      <c r="M76" s="122">
        <f t="shared" si="2"/>
        <v>17076.96</v>
      </c>
      <c r="N76" s="110" t="s">
        <v>137</v>
      </c>
      <c r="O76" s="96"/>
    </row>
    <row r="77" spans="1:15" ht="21" x14ac:dyDescent="0.35">
      <c r="A77" s="94">
        <v>66</v>
      </c>
      <c r="B77" s="95">
        <v>44594</v>
      </c>
      <c r="C77" s="96">
        <v>101012072</v>
      </c>
      <c r="D77" s="96" t="s">
        <v>260</v>
      </c>
      <c r="E77" s="96"/>
      <c r="F77" s="96" t="s">
        <v>48</v>
      </c>
      <c r="G77" s="98">
        <v>3931</v>
      </c>
      <c r="H77" s="98">
        <f>+G77*16%</f>
        <v>628.96</v>
      </c>
      <c r="I77" s="107"/>
      <c r="J77" s="109">
        <f t="shared" si="1"/>
        <v>4559.96</v>
      </c>
      <c r="K77" s="167"/>
      <c r="L77" s="148"/>
      <c r="M77" s="122">
        <f t="shared" si="2"/>
        <v>4559.96</v>
      </c>
      <c r="N77" s="110" t="s">
        <v>137</v>
      </c>
      <c r="O77" s="96"/>
    </row>
    <row r="78" spans="1:15" ht="21" x14ac:dyDescent="0.35">
      <c r="A78" s="94">
        <v>67</v>
      </c>
      <c r="B78" s="95">
        <v>44594</v>
      </c>
      <c r="C78" s="96">
        <f>+C77</f>
        <v>101012072</v>
      </c>
      <c r="D78" s="96" t="s">
        <v>261</v>
      </c>
      <c r="E78" s="96"/>
      <c r="F78" s="96" t="str">
        <f>+F77</f>
        <v>INDUBAN</v>
      </c>
      <c r="G78" s="98">
        <v>25862.400000000001</v>
      </c>
      <c r="H78" s="98">
        <f>+G78*16%</f>
        <v>4137.9840000000004</v>
      </c>
      <c r="I78" s="107"/>
      <c r="J78" s="109">
        <f t="shared" si="1"/>
        <v>30000.384000000002</v>
      </c>
      <c r="K78" s="167"/>
      <c r="L78" s="148"/>
      <c r="M78" s="122">
        <f t="shared" si="2"/>
        <v>30000.384000000002</v>
      </c>
      <c r="N78" s="110" t="s">
        <v>137</v>
      </c>
      <c r="O78" s="96"/>
    </row>
    <row r="79" spans="1:15" ht="21" x14ac:dyDescent="0.35">
      <c r="A79" s="94">
        <v>68</v>
      </c>
      <c r="B79" s="95">
        <v>44595</v>
      </c>
      <c r="C79" s="96">
        <v>131172377</v>
      </c>
      <c r="D79" s="96" t="s">
        <v>262</v>
      </c>
      <c r="E79" s="96"/>
      <c r="F79" s="96" t="s">
        <v>263</v>
      </c>
      <c r="G79" s="98">
        <v>1174000</v>
      </c>
      <c r="H79" s="98">
        <f t="shared" ref="H79:H97" si="3">+G79*18%</f>
        <v>211320</v>
      </c>
      <c r="I79" s="107"/>
      <c r="J79" s="109">
        <f t="shared" si="1"/>
        <v>1385320</v>
      </c>
      <c r="K79" s="167"/>
      <c r="L79" s="148"/>
      <c r="M79" s="122">
        <f t="shared" si="2"/>
        <v>1385320</v>
      </c>
      <c r="N79" s="110" t="s">
        <v>137</v>
      </c>
      <c r="O79" s="96"/>
    </row>
    <row r="80" spans="1:15" ht="21" x14ac:dyDescent="0.35">
      <c r="A80" s="94">
        <v>69</v>
      </c>
      <c r="B80" s="95">
        <v>44596</v>
      </c>
      <c r="C80" s="96">
        <v>131912992</v>
      </c>
      <c r="D80" s="96" t="s">
        <v>264</v>
      </c>
      <c r="E80" s="96"/>
      <c r="F80" s="127" t="s">
        <v>238</v>
      </c>
      <c r="G80" s="126">
        <v>241502</v>
      </c>
      <c r="H80" s="126">
        <f t="shared" si="3"/>
        <v>43470.36</v>
      </c>
      <c r="I80" s="107"/>
      <c r="J80" s="109">
        <f t="shared" si="1"/>
        <v>284972.36</v>
      </c>
      <c r="K80" s="167">
        <v>9712</v>
      </c>
      <c r="L80" s="148">
        <v>272897.28999999998</v>
      </c>
      <c r="M80" s="122">
        <f t="shared" si="2"/>
        <v>284972.36</v>
      </c>
      <c r="N80" s="110" t="s">
        <v>137</v>
      </c>
      <c r="O80" s="96"/>
    </row>
    <row r="81" spans="1:17" ht="21" x14ac:dyDescent="0.35">
      <c r="A81" s="94">
        <v>70</v>
      </c>
      <c r="B81" s="95">
        <v>44603</v>
      </c>
      <c r="C81" s="96">
        <v>130228698</v>
      </c>
      <c r="D81" s="96" t="s">
        <v>268</v>
      </c>
      <c r="E81" s="127"/>
      <c r="F81" s="129" t="s">
        <v>226</v>
      </c>
      <c r="G81" s="126">
        <v>95659.35</v>
      </c>
      <c r="H81" s="124">
        <f t="shared" si="3"/>
        <v>17218.683000000001</v>
      </c>
      <c r="I81" s="94"/>
      <c r="J81" s="109">
        <f t="shared" si="1"/>
        <v>112878.03300000001</v>
      </c>
      <c r="K81" s="166"/>
      <c r="L81" s="104"/>
      <c r="M81" s="122">
        <f t="shared" si="2"/>
        <v>112878.03300000001</v>
      </c>
      <c r="N81" s="110" t="s">
        <v>137</v>
      </c>
      <c r="O81" s="130"/>
      <c r="P81" s="2"/>
      <c r="Q81" s="2"/>
    </row>
    <row r="82" spans="1:17" ht="21" x14ac:dyDescent="0.35">
      <c r="A82" s="94">
        <v>71</v>
      </c>
      <c r="B82" s="95">
        <v>44601</v>
      </c>
      <c r="C82" s="96">
        <v>101501421</v>
      </c>
      <c r="D82" s="96" t="s">
        <v>269</v>
      </c>
      <c r="E82" s="127"/>
      <c r="F82" s="129" t="s">
        <v>112</v>
      </c>
      <c r="G82" s="126">
        <v>12800.04</v>
      </c>
      <c r="H82" s="124">
        <f t="shared" si="3"/>
        <v>2304.0072</v>
      </c>
      <c r="I82" s="133"/>
      <c r="J82" s="109">
        <f t="shared" si="1"/>
        <v>15104.047200000001</v>
      </c>
      <c r="K82" s="166"/>
      <c r="L82" s="104"/>
      <c r="M82" s="122">
        <f t="shared" si="2"/>
        <v>15104.047200000001</v>
      </c>
      <c r="N82" s="126"/>
      <c r="O82" s="131"/>
      <c r="P82" s="132"/>
      <c r="Q82" s="2"/>
    </row>
    <row r="83" spans="1:17" ht="21" x14ac:dyDescent="0.35">
      <c r="A83" s="94">
        <v>72</v>
      </c>
      <c r="B83" s="95">
        <v>44593</v>
      </c>
      <c r="C83" s="96">
        <v>124027812</v>
      </c>
      <c r="D83" s="96" t="s">
        <v>270</v>
      </c>
      <c r="E83" s="127"/>
      <c r="F83" s="129" t="s">
        <v>60</v>
      </c>
      <c r="G83" s="126">
        <v>3762</v>
      </c>
      <c r="H83" s="124">
        <f t="shared" si="3"/>
        <v>677.16</v>
      </c>
      <c r="I83" s="133"/>
      <c r="J83" s="109">
        <f t="shared" si="1"/>
        <v>4439.16</v>
      </c>
      <c r="K83" s="166"/>
      <c r="L83" s="104"/>
      <c r="M83" s="122">
        <f t="shared" si="2"/>
        <v>4439.16</v>
      </c>
      <c r="N83" s="134"/>
      <c r="O83" s="134"/>
      <c r="P83" s="132"/>
      <c r="Q83" s="2"/>
    </row>
    <row r="84" spans="1:17" ht="21" x14ac:dyDescent="0.35">
      <c r="A84" s="94">
        <v>73</v>
      </c>
      <c r="B84" s="95">
        <v>44566</v>
      </c>
      <c r="C84" s="96">
        <v>124027812</v>
      </c>
      <c r="D84" s="96" t="s">
        <v>271</v>
      </c>
      <c r="E84" s="127"/>
      <c r="F84" s="129" t="s">
        <v>60</v>
      </c>
      <c r="G84" s="126">
        <v>1140</v>
      </c>
      <c r="H84" s="124">
        <f t="shared" si="3"/>
        <v>205.2</v>
      </c>
      <c r="I84" s="133"/>
      <c r="J84" s="109">
        <f t="shared" si="1"/>
        <v>1345.2</v>
      </c>
      <c r="K84" s="166"/>
      <c r="L84" s="104"/>
      <c r="M84" s="122">
        <f t="shared" si="2"/>
        <v>1345.2</v>
      </c>
      <c r="N84" s="134"/>
      <c r="O84" s="134"/>
      <c r="P84" s="132"/>
      <c r="Q84" s="2"/>
    </row>
    <row r="85" spans="1:17" ht="21" x14ac:dyDescent="0.35">
      <c r="A85" s="94">
        <v>74</v>
      </c>
      <c r="B85" s="95">
        <v>44525</v>
      </c>
      <c r="C85" s="96">
        <v>124027812</v>
      </c>
      <c r="D85" s="96" t="s">
        <v>272</v>
      </c>
      <c r="E85" s="127"/>
      <c r="F85" s="129" t="s">
        <v>60</v>
      </c>
      <c r="G85" s="126">
        <v>3447</v>
      </c>
      <c r="H85" s="124">
        <f t="shared" si="3"/>
        <v>620.45999999999992</v>
      </c>
      <c r="I85" s="133"/>
      <c r="J85" s="109">
        <f t="shared" si="1"/>
        <v>4067.46</v>
      </c>
      <c r="K85" s="166"/>
      <c r="L85" s="104"/>
      <c r="M85" s="122">
        <f t="shared" si="2"/>
        <v>4067.46</v>
      </c>
      <c r="N85" s="134"/>
      <c r="O85" s="134"/>
      <c r="P85" s="132"/>
      <c r="Q85" s="2"/>
    </row>
    <row r="86" spans="1:17" ht="21" x14ac:dyDescent="0.35">
      <c r="A86" s="94">
        <v>75</v>
      </c>
      <c r="B86" s="95">
        <v>44573</v>
      </c>
      <c r="C86" s="96">
        <v>124027812</v>
      </c>
      <c r="D86" s="96" t="s">
        <v>273</v>
      </c>
      <c r="E86" s="127"/>
      <c r="F86" s="129" t="s">
        <v>60</v>
      </c>
      <c r="G86" s="126">
        <v>3993</v>
      </c>
      <c r="H86" s="124">
        <f t="shared" si="3"/>
        <v>718.74</v>
      </c>
      <c r="I86" s="133"/>
      <c r="J86" s="109">
        <f t="shared" si="1"/>
        <v>4711.74</v>
      </c>
      <c r="K86" s="166"/>
      <c r="L86" s="104"/>
      <c r="M86" s="122">
        <f t="shared" si="2"/>
        <v>4711.74</v>
      </c>
      <c r="N86" s="134"/>
      <c r="O86" s="134"/>
      <c r="P86" s="132"/>
      <c r="Q86" s="2"/>
    </row>
    <row r="87" spans="1:17" ht="21" x14ac:dyDescent="0.35">
      <c r="A87" s="94">
        <v>76</v>
      </c>
      <c r="B87" s="95">
        <v>44532</v>
      </c>
      <c r="C87" s="96">
        <v>124027812</v>
      </c>
      <c r="D87" s="96" t="s">
        <v>274</v>
      </c>
      <c r="E87" s="127"/>
      <c r="F87" s="129" t="s">
        <v>60</v>
      </c>
      <c r="G87" s="126">
        <v>3078</v>
      </c>
      <c r="H87" s="124">
        <f t="shared" si="3"/>
        <v>554.04</v>
      </c>
      <c r="I87" s="133"/>
      <c r="J87" s="109">
        <f t="shared" si="1"/>
        <v>3632.04</v>
      </c>
      <c r="K87" s="166"/>
      <c r="L87" s="104"/>
      <c r="M87" s="122">
        <f t="shared" si="2"/>
        <v>3632.04</v>
      </c>
      <c r="N87" s="134"/>
      <c r="O87" s="134"/>
      <c r="P87" s="132"/>
      <c r="Q87" s="2"/>
    </row>
    <row r="88" spans="1:17" ht="21" x14ac:dyDescent="0.35">
      <c r="A88" s="94">
        <v>77</v>
      </c>
      <c r="B88" s="95">
        <v>44518</v>
      </c>
      <c r="C88" s="96">
        <v>124027812</v>
      </c>
      <c r="D88" s="96" t="s">
        <v>275</v>
      </c>
      <c r="E88" s="127"/>
      <c r="F88" s="129" t="s">
        <v>60</v>
      </c>
      <c r="G88" s="126">
        <v>3078</v>
      </c>
      <c r="H88" s="124">
        <f t="shared" si="3"/>
        <v>554.04</v>
      </c>
      <c r="I88" s="133"/>
      <c r="J88" s="109">
        <f t="shared" si="1"/>
        <v>3632.04</v>
      </c>
      <c r="K88" s="166"/>
      <c r="L88" s="104"/>
      <c r="M88" s="122">
        <f t="shared" si="2"/>
        <v>3632.04</v>
      </c>
      <c r="N88" s="134"/>
      <c r="O88" s="134"/>
      <c r="P88" s="132"/>
      <c r="Q88" s="2"/>
    </row>
    <row r="89" spans="1:17" ht="21" x14ac:dyDescent="0.35">
      <c r="A89" s="94">
        <v>78</v>
      </c>
      <c r="B89" s="95">
        <v>44586</v>
      </c>
      <c r="C89" s="96">
        <v>124027812</v>
      </c>
      <c r="D89" s="96" t="s">
        <v>276</v>
      </c>
      <c r="E89" s="127"/>
      <c r="F89" s="129" t="s">
        <v>60</v>
      </c>
      <c r="G89" s="126">
        <v>4047</v>
      </c>
      <c r="H89" s="124">
        <f t="shared" si="3"/>
        <v>728.45999999999992</v>
      </c>
      <c r="I89" s="133"/>
      <c r="J89" s="109">
        <f t="shared" si="1"/>
        <v>4775.46</v>
      </c>
      <c r="K89" s="166"/>
      <c r="L89" s="104"/>
      <c r="M89" s="122">
        <f t="shared" si="2"/>
        <v>4775.46</v>
      </c>
      <c r="N89" s="134"/>
      <c r="O89" s="134"/>
      <c r="P89" s="132"/>
      <c r="Q89" s="2"/>
    </row>
    <row r="90" spans="1:17" ht="21" x14ac:dyDescent="0.35">
      <c r="A90" s="94">
        <v>79</v>
      </c>
      <c r="B90" s="95">
        <v>44608</v>
      </c>
      <c r="C90" s="96">
        <v>132234804</v>
      </c>
      <c r="D90" s="96" t="s">
        <v>277</v>
      </c>
      <c r="E90" s="129"/>
      <c r="F90" s="126" t="s">
        <v>282</v>
      </c>
      <c r="G90" s="124">
        <v>420000</v>
      </c>
      <c r="H90" s="122">
        <f t="shared" si="3"/>
        <v>75600</v>
      </c>
      <c r="I90" s="94"/>
      <c r="J90" s="109">
        <f t="shared" si="1"/>
        <v>495600</v>
      </c>
      <c r="K90" s="166"/>
      <c r="L90" s="104"/>
      <c r="M90" s="122">
        <f t="shared" si="2"/>
        <v>495600</v>
      </c>
      <c r="N90" s="134"/>
      <c r="O90" s="134"/>
      <c r="P90" s="132"/>
      <c r="Q90" s="2"/>
    </row>
    <row r="91" spans="1:17" ht="21" x14ac:dyDescent="0.35">
      <c r="A91" s="94">
        <v>80</v>
      </c>
      <c r="B91" s="95">
        <v>44608</v>
      </c>
      <c r="C91" s="96">
        <v>131511546</v>
      </c>
      <c r="D91" s="96" t="s">
        <v>278</v>
      </c>
      <c r="E91" s="129"/>
      <c r="F91" s="126" t="s">
        <v>283</v>
      </c>
      <c r="G91" s="124">
        <v>129033</v>
      </c>
      <c r="H91" s="122">
        <f t="shared" si="3"/>
        <v>23225.94</v>
      </c>
      <c r="I91" s="94"/>
      <c r="J91" s="109">
        <f t="shared" si="1"/>
        <v>152258.94</v>
      </c>
      <c r="K91" s="166"/>
      <c r="L91" s="104"/>
      <c r="M91" s="122">
        <f t="shared" si="2"/>
        <v>152258.94</v>
      </c>
      <c r="N91" s="126"/>
      <c r="O91" s="135"/>
      <c r="P91" s="132"/>
      <c r="Q91" s="2"/>
    </row>
    <row r="92" spans="1:17" ht="21" x14ac:dyDescent="0.35">
      <c r="A92" s="94">
        <v>81</v>
      </c>
      <c r="B92" s="95">
        <v>44608</v>
      </c>
      <c r="C92" s="96">
        <v>130228698</v>
      </c>
      <c r="D92" s="96" t="s">
        <v>279</v>
      </c>
      <c r="E92" s="129"/>
      <c r="F92" s="126" t="s">
        <v>226</v>
      </c>
      <c r="G92" s="124">
        <v>92000</v>
      </c>
      <c r="H92" s="122">
        <f t="shared" si="3"/>
        <v>16560</v>
      </c>
      <c r="I92" s="94"/>
      <c r="J92" s="109">
        <f t="shared" si="1"/>
        <v>108560</v>
      </c>
      <c r="K92" s="166"/>
      <c r="L92" s="104"/>
      <c r="M92" s="122">
        <f t="shared" si="2"/>
        <v>108560</v>
      </c>
      <c r="N92" s="126"/>
      <c r="O92" s="135"/>
      <c r="P92" s="132"/>
      <c r="Q92" s="2"/>
    </row>
    <row r="93" spans="1:17" ht="21" x14ac:dyDescent="0.35">
      <c r="A93" s="94">
        <v>82</v>
      </c>
      <c r="B93" s="95">
        <v>44608</v>
      </c>
      <c r="C93" s="96">
        <v>131804748</v>
      </c>
      <c r="D93" s="96" t="s">
        <v>280</v>
      </c>
      <c r="E93" s="129"/>
      <c r="F93" s="126" t="s">
        <v>281</v>
      </c>
      <c r="G93" s="124">
        <v>18008.45</v>
      </c>
      <c r="H93" s="122">
        <f t="shared" si="3"/>
        <v>3241.5210000000002</v>
      </c>
      <c r="I93" s="94"/>
      <c r="J93" s="109">
        <f t="shared" si="1"/>
        <v>21249.971000000001</v>
      </c>
      <c r="K93" s="166"/>
      <c r="L93" s="104"/>
      <c r="M93" s="129">
        <f t="shared" ref="M93:M97" si="4">+H93+G93</f>
        <v>21249.971000000001</v>
      </c>
      <c r="N93" s="126"/>
      <c r="O93" s="135"/>
      <c r="P93" s="132"/>
      <c r="Q93" s="2"/>
    </row>
    <row r="94" spans="1:17" ht="21" x14ac:dyDescent="0.35">
      <c r="A94" s="94">
        <v>83</v>
      </c>
      <c r="B94" s="95">
        <v>44602</v>
      </c>
      <c r="C94" s="96">
        <v>113952527</v>
      </c>
      <c r="D94" s="96" t="s">
        <v>284</v>
      </c>
      <c r="E94" s="126"/>
      <c r="F94" s="124" t="s">
        <v>285</v>
      </c>
      <c r="G94" s="122">
        <v>66666.95</v>
      </c>
      <c r="H94" s="129">
        <f t="shared" si="3"/>
        <v>12000.050999999999</v>
      </c>
      <c r="I94" s="94"/>
      <c r="J94" s="109">
        <f t="shared" si="1"/>
        <v>78667.000999999989</v>
      </c>
      <c r="K94" s="166"/>
      <c r="L94" s="104"/>
      <c r="M94" s="126">
        <f t="shared" si="4"/>
        <v>78667.000999999989</v>
      </c>
      <c r="N94" s="126"/>
      <c r="O94" s="135"/>
      <c r="P94" s="132"/>
      <c r="Q94" s="2"/>
    </row>
    <row r="95" spans="1:17" ht="21" x14ac:dyDescent="0.35">
      <c r="A95" s="94">
        <v>84</v>
      </c>
      <c r="B95" s="95">
        <v>44600</v>
      </c>
      <c r="C95" s="96">
        <v>130371652</v>
      </c>
      <c r="D95" s="96" t="s">
        <v>291</v>
      </c>
      <c r="E95" s="129"/>
      <c r="F95" s="126" t="s">
        <v>292</v>
      </c>
      <c r="G95" s="124">
        <v>49500</v>
      </c>
      <c r="H95" s="122">
        <f t="shared" si="3"/>
        <v>8910</v>
      </c>
      <c r="I95" s="94"/>
      <c r="J95" s="109">
        <f t="shared" si="1"/>
        <v>58410</v>
      </c>
      <c r="K95" s="166"/>
      <c r="L95" s="104"/>
      <c r="M95" s="126">
        <f t="shared" si="4"/>
        <v>58410</v>
      </c>
      <c r="N95" s="126"/>
      <c r="O95" s="135"/>
      <c r="P95" s="132"/>
      <c r="Q95" s="2"/>
    </row>
    <row r="96" spans="1:17" ht="21" x14ac:dyDescent="0.35">
      <c r="A96" s="94">
        <v>85</v>
      </c>
      <c r="B96" s="95">
        <v>44611</v>
      </c>
      <c r="C96" s="96">
        <v>101592941</v>
      </c>
      <c r="D96" s="96" t="s">
        <v>293</v>
      </c>
      <c r="E96" s="129"/>
      <c r="F96" s="126" t="s">
        <v>229</v>
      </c>
      <c r="G96" s="124">
        <v>69000</v>
      </c>
      <c r="H96" s="122">
        <f t="shared" si="3"/>
        <v>12420</v>
      </c>
      <c r="I96" s="94"/>
      <c r="J96" s="109">
        <f t="shared" si="1"/>
        <v>81420</v>
      </c>
      <c r="K96" s="166"/>
      <c r="L96" s="104"/>
      <c r="M96" s="126">
        <f t="shared" si="4"/>
        <v>81420</v>
      </c>
      <c r="N96" s="126"/>
      <c r="O96" s="135"/>
      <c r="P96" s="132"/>
      <c r="Q96" s="2"/>
    </row>
    <row r="97" spans="1:19" ht="21.75" thickBot="1" x14ac:dyDescent="0.4">
      <c r="A97" s="94">
        <v>86</v>
      </c>
      <c r="B97" s="95">
        <v>44613</v>
      </c>
      <c r="C97" s="96">
        <v>131424449</v>
      </c>
      <c r="D97" s="96" t="s">
        <v>294</v>
      </c>
      <c r="E97" s="129"/>
      <c r="F97" s="126" t="s">
        <v>295</v>
      </c>
      <c r="G97" s="124">
        <v>1044390.32</v>
      </c>
      <c r="H97" s="122">
        <f t="shared" si="3"/>
        <v>187990.25759999998</v>
      </c>
      <c r="I97" s="94"/>
      <c r="J97" s="109">
        <f t="shared" si="1"/>
        <v>1232380.5776</v>
      </c>
      <c r="K97" s="166"/>
      <c r="L97" s="104"/>
      <c r="M97" s="126">
        <f t="shared" si="4"/>
        <v>1232380.5776</v>
      </c>
      <c r="N97" s="126"/>
      <c r="O97" s="135"/>
      <c r="P97" s="132"/>
      <c r="Q97" s="2"/>
    </row>
    <row r="98" spans="1:19" ht="24" thickBot="1" x14ac:dyDescent="0.4">
      <c r="F98" s="128" t="s">
        <v>202</v>
      </c>
      <c r="G98" s="125">
        <f>SUM(G12:G97)</f>
        <v>7060262.7500000009</v>
      </c>
      <c r="H98" s="125">
        <f>SUM(H12:H97)</f>
        <v>1235121.2517679462</v>
      </c>
      <c r="I98" s="84">
        <f>SUM(I12:I63)</f>
        <v>0</v>
      </c>
      <c r="J98" s="125">
        <f>SUM(J12:J97)</f>
        <v>8287284.0017679464</v>
      </c>
      <c r="K98" s="125"/>
      <c r="L98" s="125"/>
      <c r="M98" s="125">
        <f>SUM(M12:M97)</f>
        <v>8287284.0017679464</v>
      </c>
      <c r="N98" s="124"/>
      <c r="O98" s="137"/>
      <c r="P98" s="136"/>
      <c r="Q98" s="2"/>
    </row>
    <row r="99" spans="1:19" ht="24" thickBot="1" x14ac:dyDescent="0.4">
      <c r="G99" s="138"/>
      <c r="N99" s="70" t="s">
        <v>203</v>
      </c>
      <c r="O99" s="70"/>
    </row>
    <row r="100" spans="1:19" ht="21" x14ac:dyDescent="0.35">
      <c r="O100" s="111"/>
    </row>
    <row r="101" spans="1:19" ht="21" x14ac:dyDescent="0.35">
      <c r="G101" s="138"/>
      <c r="O101" s="111"/>
    </row>
    <row r="102" spans="1:19" ht="21" x14ac:dyDescent="0.35">
      <c r="O102" s="111"/>
    </row>
    <row r="103" spans="1:19" ht="21" x14ac:dyDescent="0.35">
      <c r="O103" s="111"/>
    </row>
    <row r="104" spans="1:19" ht="23.25" x14ac:dyDescent="0.35">
      <c r="B104" s="193" t="s">
        <v>266</v>
      </c>
      <c r="C104" s="193"/>
      <c r="D104" s="193"/>
      <c r="E104" s="123"/>
      <c r="G104" s="193" t="s">
        <v>267</v>
      </c>
      <c r="H104" s="193"/>
      <c r="I104" s="193"/>
      <c r="J104" s="193"/>
      <c r="O104" s="111"/>
    </row>
    <row r="105" spans="1:19" ht="21" x14ac:dyDescent="0.35">
      <c r="O105" s="111"/>
    </row>
    <row r="106" spans="1:19" ht="23.25" x14ac:dyDescent="0.35">
      <c r="O106" s="113"/>
      <c r="P106" s="112"/>
      <c r="Q106" s="112"/>
      <c r="R106" s="112"/>
      <c r="S106" s="112"/>
    </row>
  </sheetData>
  <mergeCells count="6">
    <mergeCell ref="A7:O7"/>
    <mergeCell ref="A8:O8"/>
    <mergeCell ref="A9:O9"/>
    <mergeCell ref="A10:O10"/>
    <mergeCell ref="B104:D104"/>
    <mergeCell ref="G104:J10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06"/>
  <sheetViews>
    <sheetView topLeftCell="A64" zoomScale="80" zoomScaleNormal="80" workbookViewId="0">
      <selection sqref="A1:XFD1048576"/>
    </sheetView>
  </sheetViews>
  <sheetFormatPr baseColWidth="10" defaultColWidth="10.7109375" defaultRowHeight="15" x14ac:dyDescent="0.25"/>
  <cols>
    <col min="2" max="2" width="16.5703125" customWidth="1"/>
    <col min="3" max="3" width="23.85546875" customWidth="1"/>
    <col min="4" max="4" width="27.140625" customWidth="1"/>
    <col min="5" max="5" width="24.85546875" hidden="1" customWidth="1"/>
    <col min="6" max="6" width="75.42578125" customWidth="1"/>
    <col min="7" max="7" width="26.85546875" customWidth="1"/>
    <col min="8" max="8" width="24" customWidth="1"/>
    <col min="9" max="9" width="25.5703125" hidden="1" customWidth="1"/>
    <col min="10" max="10" width="23.28515625" customWidth="1"/>
    <col min="11" max="11" width="21" customWidth="1"/>
    <col min="12" max="12" width="23.28515625" style="150" customWidth="1"/>
    <col min="13" max="13" width="24.85546875" customWidth="1"/>
    <col min="14" max="14" width="23.7109375" hidden="1" customWidth="1"/>
    <col min="15" max="15" width="57.5703125" hidden="1" customWidth="1"/>
    <col min="18" max="18" width="14.42578125" customWidth="1"/>
  </cols>
  <sheetData>
    <row r="7" spans="1:15" ht="28.5" x14ac:dyDescent="0.45">
      <c r="A7" s="189" t="s">
        <v>123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1:15" ht="26.25" x14ac:dyDescent="0.4">
      <c r="A8" s="190" t="s">
        <v>124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1:15" ht="23.25" x14ac:dyDescent="0.35">
      <c r="A9" s="191" t="s">
        <v>297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</row>
    <row r="10" spans="1:15" ht="24" thickBot="1" x14ac:dyDescent="0.4">
      <c r="A10" s="192" t="s">
        <v>126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</row>
    <row r="11" spans="1:15" ht="21" x14ac:dyDescent="0.35">
      <c r="A11" s="57" t="s">
        <v>7</v>
      </c>
      <c r="B11" s="58" t="s">
        <v>0</v>
      </c>
      <c r="C11" s="58" t="s">
        <v>1</v>
      </c>
      <c r="D11" s="58" t="s">
        <v>2</v>
      </c>
      <c r="E11" s="57" t="s">
        <v>129</v>
      </c>
      <c r="F11" s="58" t="s">
        <v>3</v>
      </c>
      <c r="G11" s="58" t="s">
        <v>95</v>
      </c>
      <c r="H11" s="58" t="s">
        <v>4</v>
      </c>
      <c r="I11" s="58" t="s">
        <v>96</v>
      </c>
      <c r="J11" s="58" t="s">
        <v>127</v>
      </c>
      <c r="K11" s="57" t="s">
        <v>204</v>
      </c>
      <c r="L11" s="145" t="s">
        <v>205</v>
      </c>
      <c r="M11" s="58" t="s">
        <v>131</v>
      </c>
      <c r="N11" s="58" t="s">
        <v>128</v>
      </c>
      <c r="O11" s="58" t="s">
        <v>233</v>
      </c>
    </row>
    <row r="12" spans="1:15" ht="21" x14ac:dyDescent="0.35">
      <c r="A12" s="94">
        <v>1</v>
      </c>
      <c r="B12" s="95">
        <v>44484</v>
      </c>
      <c r="C12" s="96">
        <v>101887559</v>
      </c>
      <c r="D12" s="96" t="s">
        <v>23</v>
      </c>
      <c r="E12" s="97">
        <v>47</v>
      </c>
      <c r="F12" s="96" t="s">
        <v>24</v>
      </c>
      <c r="G12" s="98">
        <v>45000</v>
      </c>
      <c r="H12" s="98">
        <v>8100</v>
      </c>
      <c r="I12" s="98"/>
      <c r="J12" s="98">
        <v>53100</v>
      </c>
      <c r="K12" s="99"/>
      <c r="L12" s="146"/>
      <c r="M12" s="98">
        <v>53100</v>
      </c>
      <c r="N12" s="100" t="s">
        <v>137</v>
      </c>
      <c r="O12" s="100"/>
    </row>
    <row r="13" spans="1:15" ht="21" x14ac:dyDescent="0.35">
      <c r="A13" s="94">
        <v>2</v>
      </c>
      <c r="B13" s="95">
        <v>44301</v>
      </c>
      <c r="C13" s="96">
        <v>101887559</v>
      </c>
      <c r="D13" s="96" t="s">
        <v>25</v>
      </c>
      <c r="E13" s="97">
        <v>101</v>
      </c>
      <c r="F13" s="96" t="s">
        <v>24</v>
      </c>
      <c r="G13" s="98">
        <v>45000</v>
      </c>
      <c r="H13" s="98">
        <v>8100</v>
      </c>
      <c r="I13" s="98"/>
      <c r="J13" s="98">
        <v>53100</v>
      </c>
      <c r="K13" s="99"/>
      <c r="L13" s="146"/>
      <c r="M13" s="98">
        <v>53100</v>
      </c>
      <c r="N13" s="100" t="s">
        <v>137</v>
      </c>
      <c r="O13" s="100"/>
    </row>
    <row r="14" spans="1:15" s="160" customFormat="1" ht="21" x14ac:dyDescent="0.35">
      <c r="A14" s="152">
        <v>3</v>
      </c>
      <c r="B14" s="153">
        <v>44473</v>
      </c>
      <c r="C14" s="154">
        <v>131209947</v>
      </c>
      <c r="D14" s="154" t="s">
        <v>40</v>
      </c>
      <c r="E14" s="155">
        <v>4</v>
      </c>
      <c r="F14" s="154" t="s">
        <v>41</v>
      </c>
      <c r="G14" s="156">
        <v>86920</v>
      </c>
      <c r="H14" s="98">
        <v>8100</v>
      </c>
      <c r="I14" s="156"/>
      <c r="J14" s="156">
        <v>86920</v>
      </c>
      <c r="K14" s="157"/>
      <c r="L14" s="158"/>
      <c r="M14" s="156">
        <v>86920</v>
      </c>
      <c r="N14" s="159" t="s">
        <v>137</v>
      </c>
      <c r="O14" s="159"/>
    </row>
    <row r="15" spans="1:15" ht="21" x14ac:dyDescent="0.35">
      <c r="A15" s="94">
        <v>4</v>
      </c>
      <c r="B15" s="95">
        <v>44442</v>
      </c>
      <c r="C15" s="96">
        <v>131279546</v>
      </c>
      <c r="D15" s="117" t="s">
        <v>51</v>
      </c>
      <c r="E15" s="97">
        <v>108</v>
      </c>
      <c r="F15" s="96" t="s">
        <v>52</v>
      </c>
      <c r="G15" s="98">
        <v>10000</v>
      </c>
      <c r="H15" s="98">
        <v>1800</v>
      </c>
      <c r="I15" s="98"/>
      <c r="J15" s="98">
        <v>11800</v>
      </c>
      <c r="K15" s="99"/>
      <c r="L15" s="146"/>
      <c r="M15" s="98">
        <v>11800</v>
      </c>
      <c r="N15" s="100" t="s">
        <v>137</v>
      </c>
      <c r="O15" s="100"/>
    </row>
    <row r="16" spans="1:15" ht="21" x14ac:dyDescent="0.35">
      <c r="A16" s="94">
        <v>5</v>
      </c>
      <c r="B16" s="95">
        <v>44475</v>
      </c>
      <c r="C16" s="96">
        <v>131279546</v>
      </c>
      <c r="D16" s="117" t="s">
        <v>53</v>
      </c>
      <c r="E16" s="97">
        <v>134</v>
      </c>
      <c r="F16" s="96" t="s">
        <v>52</v>
      </c>
      <c r="G16" s="98">
        <v>10000</v>
      </c>
      <c r="H16" s="98">
        <v>1800</v>
      </c>
      <c r="I16" s="98"/>
      <c r="J16" s="98">
        <v>11800</v>
      </c>
      <c r="K16" s="99"/>
      <c r="L16" s="146"/>
      <c r="M16" s="98">
        <v>11800</v>
      </c>
      <c r="N16" s="100" t="s">
        <v>137</v>
      </c>
      <c r="O16" s="100"/>
    </row>
    <row r="17" spans="1:15" ht="21" x14ac:dyDescent="0.35">
      <c r="A17" s="94">
        <v>6</v>
      </c>
      <c r="B17" s="95">
        <v>44504</v>
      </c>
      <c r="C17" s="96">
        <v>131279546</v>
      </c>
      <c r="D17" s="117" t="s">
        <v>54</v>
      </c>
      <c r="E17" s="97">
        <v>54</v>
      </c>
      <c r="F17" s="96" t="s">
        <v>52</v>
      </c>
      <c r="G17" s="98">
        <v>10000</v>
      </c>
      <c r="H17" s="98">
        <v>1800</v>
      </c>
      <c r="I17" s="98"/>
      <c r="J17" s="98">
        <v>11800</v>
      </c>
      <c r="K17" s="99"/>
      <c r="L17" s="146"/>
      <c r="M17" s="98">
        <v>11800</v>
      </c>
      <c r="N17" s="100" t="s">
        <v>137</v>
      </c>
      <c r="O17" s="100"/>
    </row>
    <row r="18" spans="1:15" ht="21" x14ac:dyDescent="0.35">
      <c r="A18" s="94">
        <v>7</v>
      </c>
      <c r="B18" s="95">
        <v>44531</v>
      </c>
      <c r="C18" s="101" t="s">
        <v>191</v>
      </c>
      <c r="D18" s="117" t="s">
        <v>192</v>
      </c>
      <c r="E18" s="97"/>
      <c r="F18" s="96" t="s">
        <v>52</v>
      </c>
      <c r="G18" s="98">
        <v>10000</v>
      </c>
      <c r="H18" s="98">
        <v>1800</v>
      </c>
      <c r="I18" s="98"/>
      <c r="J18" s="98">
        <v>11800</v>
      </c>
      <c r="K18" s="99"/>
      <c r="L18" s="146"/>
      <c r="M18" s="98">
        <v>11800</v>
      </c>
      <c r="N18" s="100"/>
      <c r="O18" s="100"/>
    </row>
    <row r="19" spans="1:15" ht="21" x14ac:dyDescent="0.35">
      <c r="A19" s="94">
        <v>8</v>
      </c>
      <c r="B19" s="95">
        <v>44567</v>
      </c>
      <c r="C19" s="101" t="s">
        <v>191</v>
      </c>
      <c r="D19" s="117" t="s">
        <v>289</v>
      </c>
      <c r="E19" s="97"/>
      <c r="F19" s="96" t="s">
        <v>52</v>
      </c>
      <c r="G19" s="98">
        <v>10000</v>
      </c>
      <c r="H19" s="98">
        <v>1800</v>
      </c>
      <c r="I19" s="98"/>
      <c r="J19" s="98">
        <v>11800</v>
      </c>
      <c r="K19" s="99"/>
      <c r="L19" s="146"/>
      <c r="M19" s="98">
        <v>11800</v>
      </c>
      <c r="N19" s="100"/>
      <c r="O19" s="100"/>
    </row>
    <row r="20" spans="1:15" ht="21" x14ac:dyDescent="0.35">
      <c r="A20" s="94">
        <v>9</v>
      </c>
      <c r="B20" s="95">
        <v>44596</v>
      </c>
      <c r="C20" s="101" t="s">
        <v>191</v>
      </c>
      <c r="D20" s="117" t="s">
        <v>290</v>
      </c>
      <c r="E20" s="97"/>
      <c r="F20" s="96" t="s">
        <v>52</v>
      </c>
      <c r="G20" s="98">
        <v>10000</v>
      </c>
      <c r="H20" s="98">
        <v>1800</v>
      </c>
      <c r="I20" s="98"/>
      <c r="J20" s="98">
        <v>11800</v>
      </c>
      <c r="K20" s="99"/>
      <c r="L20" s="146"/>
      <c r="M20" s="98">
        <v>11800</v>
      </c>
      <c r="N20" s="100"/>
      <c r="O20" s="100"/>
    </row>
    <row r="21" spans="1:15" ht="21" x14ac:dyDescent="0.35">
      <c r="A21" s="94">
        <v>10</v>
      </c>
      <c r="B21" s="95">
        <v>44046</v>
      </c>
      <c r="C21" s="96">
        <v>101011122</v>
      </c>
      <c r="D21" s="96" t="s">
        <v>71</v>
      </c>
      <c r="E21" s="97"/>
      <c r="F21" s="96" t="s">
        <v>72</v>
      </c>
      <c r="G21" s="98">
        <v>8650</v>
      </c>
      <c r="H21" s="98">
        <v>0</v>
      </c>
      <c r="I21" s="98"/>
      <c r="J21" s="98">
        <v>8650</v>
      </c>
      <c r="K21" s="99"/>
      <c r="L21" s="146"/>
      <c r="M21" s="98">
        <v>8650</v>
      </c>
      <c r="N21" s="100" t="s">
        <v>137</v>
      </c>
      <c r="O21" s="100"/>
    </row>
    <row r="22" spans="1:15" ht="21" x14ac:dyDescent="0.35">
      <c r="A22" s="94">
        <v>11</v>
      </c>
      <c r="B22" s="95">
        <v>44046</v>
      </c>
      <c r="C22" s="96">
        <v>101098376</v>
      </c>
      <c r="D22" s="96" t="s">
        <v>73</v>
      </c>
      <c r="E22" s="97"/>
      <c r="F22" s="96" t="s">
        <v>74</v>
      </c>
      <c r="G22" s="98">
        <v>11100</v>
      </c>
      <c r="H22" s="98">
        <v>0</v>
      </c>
      <c r="I22" s="98"/>
      <c r="J22" s="98">
        <v>11100</v>
      </c>
      <c r="K22" s="99"/>
      <c r="L22" s="146"/>
      <c r="M22" s="98">
        <v>11100</v>
      </c>
      <c r="N22" s="100" t="s">
        <v>137</v>
      </c>
      <c r="O22" s="100"/>
    </row>
    <row r="23" spans="1:15" ht="21" x14ac:dyDescent="0.35">
      <c r="A23" s="94">
        <v>12</v>
      </c>
      <c r="B23" s="95">
        <v>44410</v>
      </c>
      <c r="C23" s="96">
        <v>101098376</v>
      </c>
      <c r="D23" s="96" t="s">
        <v>75</v>
      </c>
      <c r="E23" s="97">
        <v>85</v>
      </c>
      <c r="F23" s="96" t="s">
        <v>74</v>
      </c>
      <c r="G23" s="98">
        <v>11100</v>
      </c>
      <c r="H23" s="98">
        <v>0</v>
      </c>
      <c r="I23" s="98"/>
      <c r="J23" s="98">
        <v>11100</v>
      </c>
      <c r="K23" s="99"/>
      <c r="L23" s="146"/>
      <c r="M23" s="98">
        <v>11100</v>
      </c>
      <c r="N23" s="100" t="s">
        <v>137</v>
      </c>
      <c r="O23" s="100"/>
    </row>
    <row r="24" spans="1:15" ht="21" x14ac:dyDescent="0.35">
      <c r="A24" s="94">
        <v>13</v>
      </c>
      <c r="B24" s="95">
        <v>44531</v>
      </c>
      <c r="C24" s="101" t="s">
        <v>119</v>
      </c>
      <c r="D24" s="96" t="s">
        <v>120</v>
      </c>
      <c r="E24" s="97">
        <v>5</v>
      </c>
      <c r="F24" s="96" t="s">
        <v>46</v>
      </c>
      <c r="G24" s="98">
        <v>19057.64</v>
      </c>
      <c r="H24" s="98">
        <v>0</v>
      </c>
      <c r="I24" s="98"/>
      <c r="J24" s="98">
        <v>19057.64</v>
      </c>
      <c r="K24" s="99"/>
      <c r="L24" s="146"/>
      <c r="M24" s="98">
        <v>19057.64</v>
      </c>
      <c r="N24" s="100" t="s">
        <v>137</v>
      </c>
      <c r="O24" s="100"/>
    </row>
    <row r="25" spans="1:15" ht="21" x14ac:dyDescent="0.35">
      <c r="A25" s="94">
        <v>14</v>
      </c>
      <c r="B25" s="95">
        <v>44550</v>
      </c>
      <c r="C25" s="101" t="s">
        <v>156</v>
      </c>
      <c r="D25" s="96" t="s">
        <v>145</v>
      </c>
      <c r="E25" s="97"/>
      <c r="F25" s="96" t="s">
        <v>146</v>
      </c>
      <c r="G25" s="98">
        <v>20000</v>
      </c>
      <c r="H25" s="98">
        <v>0</v>
      </c>
      <c r="I25" s="98"/>
      <c r="J25" s="98">
        <v>20000</v>
      </c>
      <c r="K25" s="99"/>
      <c r="L25" s="146"/>
      <c r="M25" s="98">
        <v>20000</v>
      </c>
      <c r="N25" s="100" t="s">
        <v>137</v>
      </c>
      <c r="O25" s="100"/>
    </row>
    <row r="26" spans="1:15" ht="21" x14ac:dyDescent="0.35">
      <c r="A26" s="94">
        <v>15</v>
      </c>
      <c r="B26" s="95">
        <v>44559</v>
      </c>
      <c r="C26" s="101" t="s">
        <v>176</v>
      </c>
      <c r="D26" s="96" t="s">
        <v>152</v>
      </c>
      <c r="E26" s="97"/>
      <c r="F26" s="96" t="s">
        <v>177</v>
      </c>
      <c r="G26" s="98">
        <v>468027</v>
      </c>
      <c r="H26" s="98">
        <v>84244.86</v>
      </c>
      <c r="I26" s="98"/>
      <c r="J26" s="98">
        <v>552271.86</v>
      </c>
      <c r="K26" s="99"/>
      <c r="L26" s="146"/>
      <c r="M26" s="98">
        <v>552271.86</v>
      </c>
      <c r="N26" s="100" t="s">
        <v>137</v>
      </c>
      <c r="O26" s="100"/>
    </row>
    <row r="27" spans="1:15" ht="21" x14ac:dyDescent="0.35">
      <c r="A27" s="94">
        <v>16</v>
      </c>
      <c r="B27" s="95">
        <v>44533</v>
      </c>
      <c r="C27" s="101" t="s">
        <v>163</v>
      </c>
      <c r="D27" s="96" t="s">
        <v>164</v>
      </c>
      <c r="E27" s="97"/>
      <c r="F27" s="96" t="s">
        <v>165</v>
      </c>
      <c r="G27" s="98">
        <v>7800</v>
      </c>
      <c r="H27" s="98">
        <v>1404</v>
      </c>
      <c r="I27" s="98"/>
      <c r="J27" s="98">
        <v>9204</v>
      </c>
      <c r="K27" s="99"/>
      <c r="L27" s="146"/>
      <c r="M27" s="98">
        <v>9204</v>
      </c>
      <c r="N27" s="100" t="s">
        <v>137</v>
      </c>
      <c r="O27" s="100"/>
    </row>
    <row r="28" spans="1:15" ht="21" x14ac:dyDescent="0.35">
      <c r="A28" s="94">
        <v>17</v>
      </c>
      <c r="B28" s="95">
        <v>44533</v>
      </c>
      <c r="C28" s="101" t="s">
        <v>163</v>
      </c>
      <c r="D28" s="96" t="s">
        <v>166</v>
      </c>
      <c r="E28" s="97"/>
      <c r="F28" s="96" t="s">
        <v>165</v>
      </c>
      <c r="G28" s="98">
        <v>17200</v>
      </c>
      <c r="H28" s="98">
        <v>3096</v>
      </c>
      <c r="I28" s="98"/>
      <c r="J28" s="98">
        <v>20296</v>
      </c>
      <c r="K28" s="99"/>
      <c r="L28" s="146"/>
      <c r="M28" s="98">
        <v>20296</v>
      </c>
      <c r="N28" s="100" t="s">
        <v>137</v>
      </c>
      <c r="O28" s="100"/>
    </row>
    <row r="29" spans="1:15" ht="21" x14ac:dyDescent="0.35">
      <c r="A29" s="94">
        <v>18</v>
      </c>
      <c r="B29" s="95">
        <v>44533</v>
      </c>
      <c r="C29" s="101" t="s">
        <v>163</v>
      </c>
      <c r="D29" s="96" t="s">
        <v>167</v>
      </c>
      <c r="E29" s="97"/>
      <c r="F29" s="96" t="s">
        <v>165</v>
      </c>
      <c r="G29" s="98">
        <v>400</v>
      </c>
      <c r="H29" s="98">
        <v>72</v>
      </c>
      <c r="I29" s="98"/>
      <c r="J29" s="98">
        <v>472</v>
      </c>
      <c r="K29" s="99"/>
      <c r="L29" s="146"/>
      <c r="M29" s="98">
        <v>472</v>
      </c>
      <c r="N29" s="100" t="s">
        <v>137</v>
      </c>
      <c r="O29" s="100"/>
    </row>
    <row r="30" spans="1:15" ht="21" x14ac:dyDescent="0.35">
      <c r="A30" s="94">
        <v>19</v>
      </c>
      <c r="B30" s="95">
        <v>44533</v>
      </c>
      <c r="C30" s="101" t="s">
        <v>163</v>
      </c>
      <c r="D30" s="96" t="s">
        <v>168</v>
      </c>
      <c r="E30" s="97"/>
      <c r="F30" s="96" t="s">
        <v>165</v>
      </c>
      <c r="G30" s="98">
        <v>6000</v>
      </c>
      <c r="H30" s="98">
        <v>1080</v>
      </c>
      <c r="I30" s="98"/>
      <c r="J30" s="98">
        <v>7080</v>
      </c>
      <c r="K30" s="99"/>
      <c r="L30" s="146"/>
      <c r="M30" s="98">
        <v>7080</v>
      </c>
      <c r="N30" s="100" t="s">
        <v>137</v>
      </c>
      <c r="O30" s="100"/>
    </row>
    <row r="31" spans="1:15" ht="21" x14ac:dyDescent="0.35">
      <c r="A31" s="94">
        <v>20</v>
      </c>
      <c r="B31" s="95">
        <v>44533</v>
      </c>
      <c r="C31" s="101" t="s">
        <v>163</v>
      </c>
      <c r="D31" s="96" t="s">
        <v>169</v>
      </c>
      <c r="E31" s="97"/>
      <c r="F31" s="96" t="s">
        <v>165</v>
      </c>
      <c r="G31" s="98">
        <v>8400</v>
      </c>
      <c r="H31" s="98">
        <v>1512</v>
      </c>
      <c r="I31" s="98"/>
      <c r="J31" s="98">
        <v>9912</v>
      </c>
      <c r="K31" s="99"/>
      <c r="L31" s="146"/>
      <c r="M31" s="98">
        <v>9912</v>
      </c>
      <c r="N31" s="100" t="s">
        <v>137</v>
      </c>
      <c r="O31" s="100"/>
    </row>
    <row r="32" spans="1:15" ht="21" x14ac:dyDescent="0.35">
      <c r="A32" s="94">
        <v>21</v>
      </c>
      <c r="B32" s="95">
        <v>44533</v>
      </c>
      <c r="C32" s="101" t="s">
        <v>163</v>
      </c>
      <c r="D32" s="96" t="s">
        <v>170</v>
      </c>
      <c r="E32" s="97"/>
      <c r="F32" s="96" t="s">
        <v>165</v>
      </c>
      <c r="G32" s="98">
        <v>14800</v>
      </c>
      <c r="H32" s="98">
        <v>2664</v>
      </c>
      <c r="I32" s="98"/>
      <c r="J32" s="98">
        <v>17464</v>
      </c>
      <c r="K32" s="99"/>
      <c r="L32" s="146"/>
      <c r="M32" s="98">
        <v>17464</v>
      </c>
      <c r="N32" s="100" t="s">
        <v>137</v>
      </c>
      <c r="O32" s="100"/>
    </row>
    <row r="33" spans="1:15" ht="21" x14ac:dyDescent="0.35">
      <c r="A33" s="94">
        <v>22</v>
      </c>
      <c r="B33" s="95">
        <v>44533</v>
      </c>
      <c r="C33" s="101" t="s">
        <v>163</v>
      </c>
      <c r="D33" s="96" t="s">
        <v>171</v>
      </c>
      <c r="E33" s="97"/>
      <c r="F33" s="96" t="s">
        <v>165</v>
      </c>
      <c r="G33" s="98">
        <v>6800</v>
      </c>
      <c r="H33" s="98">
        <v>1224</v>
      </c>
      <c r="I33" s="98"/>
      <c r="J33" s="98">
        <v>8024</v>
      </c>
      <c r="K33" s="99"/>
      <c r="L33" s="146"/>
      <c r="M33" s="98">
        <v>8024</v>
      </c>
      <c r="N33" s="100" t="s">
        <v>137</v>
      </c>
      <c r="O33" s="100"/>
    </row>
    <row r="34" spans="1:15" ht="21" x14ac:dyDescent="0.35">
      <c r="A34" s="94">
        <v>23</v>
      </c>
      <c r="B34" s="95">
        <v>44550</v>
      </c>
      <c r="C34" s="101" t="s">
        <v>172</v>
      </c>
      <c r="D34" s="96" t="s">
        <v>173</v>
      </c>
      <c r="E34" s="97"/>
      <c r="F34" s="96" t="s">
        <v>234</v>
      </c>
      <c r="G34" s="98">
        <v>213</v>
      </c>
      <c r="H34" s="98">
        <v>38.339999999999996</v>
      </c>
      <c r="I34" s="98"/>
      <c r="J34" s="98">
        <v>251.34</v>
      </c>
      <c r="K34" s="99"/>
      <c r="L34" s="146"/>
      <c r="M34" s="98">
        <v>251.34</v>
      </c>
      <c r="N34" s="100" t="s">
        <v>137</v>
      </c>
      <c r="O34" s="100"/>
    </row>
    <row r="35" spans="1:15" ht="21" x14ac:dyDescent="0.35">
      <c r="A35" s="94">
        <v>24</v>
      </c>
      <c r="B35" s="95">
        <v>44533</v>
      </c>
      <c r="C35" s="101" t="s">
        <v>172</v>
      </c>
      <c r="D35" s="96" t="s">
        <v>175</v>
      </c>
      <c r="E35" s="102"/>
      <c r="F35" s="96" t="s">
        <v>234</v>
      </c>
      <c r="G35" s="98">
        <v>8808</v>
      </c>
      <c r="H35" s="98">
        <v>1585.44</v>
      </c>
      <c r="I35" s="98"/>
      <c r="J35" s="98">
        <v>10393.44</v>
      </c>
      <c r="K35" s="99"/>
      <c r="L35" s="146"/>
      <c r="M35" s="98">
        <v>10393.44</v>
      </c>
      <c r="N35" s="100" t="s">
        <v>137</v>
      </c>
      <c r="O35" s="100"/>
    </row>
    <row r="36" spans="1:15" ht="21" x14ac:dyDescent="0.35">
      <c r="A36" s="94">
        <v>25</v>
      </c>
      <c r="B36" s="95">
        <v>44539</v>
      </c>
      <c r="C36" s="101" t="s">
        <v>178</v>
      </c>
      <c r="D36" s="96" t="s">
        <v>179</v>
      </c>
      <c r="E36" s="97"/>
      <c r="F36" s="96" t="s">
        <v>60</v>
      </c>
      <c r="G36" s="98">
        <v>2907</v>
      </c>
      <c r="H36" s="98">
        <v>0</v>
      </c>
      <c r="I36" s="98"/>
      <c r="J36" s="98">
        <v>2907</v>
      </c>
      <c r="K36" s="99"/>
      <c r="L36" s="146"/>
      <c r="M36" s="98">
        <v>2907</v>
      </c>
      <c r="N36" s="100" t="s">
        <v>137</v>
      </c>
      <c r="O36" s="100"/>
    </row>
    <row r="37" spans="1:15" ht="21" x14ac:dyDescent="0.35">
      <c r="A37" s="94">
        <v>26</v>
      </c>
      <c r="B37" s="95">
        <v>44544</v>
      </c>
      <c r="C37" s="101" t="s">
        <v>178</v>
      </c>
      <c r="D37" s="96" t="s">
        <v>180</v>
      </c>
      <c r="E37" s="97"/>
      <c r="F37" s="96" t="s">
        <v>60</v>
      </c>
      <c r="G37" s="98">
        <v>13620</v>
      </c>
      <c r="H37" s="98">
        <v>0</v>
      </c>
      <c r="I37" s="98"/>
      <c r="J37" s="98">
        <v>13620</v>
      </c>
      <c r="K37" s="99"/>
      <c r="L37" s="146"/>
      <c r="M37" s="98">
        <v>13620</v>
      </c>
      <c r="N37" s="100" t="s">
        <v>137</v>
      </c>
      <c r="O37" s="100"/>
    </row>
    <row r="38" spans="1:15" ht="21" x14ac:dyDescent="0.35">
      <c r="A38" s="94">
        <v>27</v>
      </c>
      <c r="B38" s="95">
        <v>44537</v>
      </c>
      <c r="C38" s="101" t="s">
        <v>178</v>
      </c>
      <c r="D38" s="96" t="s">
        <v>223</v>
      </c>
      <c r="E38" s="97"/>
      <c r="F38" s="96" t="s">
        <v>60</v>
      </c>
      <c r="G38" s="98">
        <v>3648</v>
      </c>
      <c r="H38" s="98">
        <v>0</v>
      </c>
      <c r="I38" s="98"/>
      <c r="J38" s="98">
        <v>3648</v>
      </c>
      <c r="K38" s="99"/>
      <c r="L38" s="146"/>
      <c r="M38" s="98">
        <v>3648</v>
      </c>
      <c r="N38" s="100" t="s">
        <v>137</v>
      </c>
      <c r="O38" s="100"/>
    </row>
    <row r="39" spans="1:15" ht="21" x14ac:dyDescent="0.35">
      <c r="A39" s="94">
        <v>28</v>
      </c>
      <c r="B39" s="95">
        <v>44558</v>
      </c>
      <c r="C39" s="101" t="s">
        <v>178</v>
      </c>
      <c r="D39" s="96" t="s">
        <v>182</v>
      </c>
      <c r="E39" s="97"/>
      <c r="F39" s="96" t="s">
        <v>60</v>
      </c>
      <c r="G39" s="98">
        <v>2679</v>
      </c>
      <c r="H39" s="98">
        <v>0</v>
      </c>
      <c r="I39" s="98"/>
      <c r="J39" s="98">
        <v>2679</v>
      </c>
      <c r="K39" s="99"/>
      <c r="L39" s="146"/>
      <c r="M39" s="98">
        <v>2679</v>
      </c>
      <c r="N39" s="100" t="s">
        <v>137</v>
      </c>
      <c r="O39" s="100"/>
    </row>
    <row r="40" spans="1:15" ht="21" x14ac:dyDescent="0.35">
      <c r="A40" s="94">
        <v>29</v>
      </c>
      <c r="B40" s="95">
        <v>44544</v>
      </c>
      <c r="C40" s="101" t="s">
        <v>178</v>
      </c>
      <c r="D40" s="96" t="s">
        <v>183</v>
      </c>
      <c r="E40" s="97"/>
      <c r="F40" s="96" t="s">
        <v>60</v>
      </c>
      <c r="G40" s="98">
        <v>12933</v>
      </c>
      <c r="H40" s="98">
        <v>0</v>
      </c>
      <c r="I40" s="98"/>
      <c r="J40" s="98">
        <v>12933</v>
      </c>
      <c r="K40" s="99"/>
      <c r="L40" s="146"/>
      <c r="M40" s="98">
        <v>12933</v>
      </c>
      <c r="N40" s="100" t="s">
        <v>137</v>
      </c>
      <c r="O40" s="100"/>
    </row>
    <row r="41" spans="1:15" ht="21" x14ac:dyDescent="0.35">
      <c r="A41" s="94">
        <v>30</v>
      </c>
      <c r="B41" s="95">
        <v>44504</v>
      </c>
      <c r="C41" s="101" t="s">
        <v>178</v>
      </c>
      <c r="D41" s="96" t="s">
        <v>184</v>
      </c>
      <c r="E41" s="97"/>
      <c r="F41" s="96" t="s">
        <v>60</v>
      </c>
      <c r="G41" s="98">
        <v>3591</v>
      </c>
      <c r="H41" s="98">
        <v>0</v>
      </c>
      <c r="I41" s="98"/>
      <c r="J41" s="98">
        <v>3591</v>
      </c>
      <c r="K41" s="99"/>
      <c r="L41" s="146"/>
      <c r="M41" s="98">
        <v>3591</v>
      </c>
      <c r="N41" s="100" t="s">
        <v>137</v>
      </c>
      <c r="O41" s="100"/>
    </row>
    <row r="42" spans="1:15" ht="21" x14ac:dyDescent="0.35">
      <c r="A42" s="94">
        <v>31</v>
      </c>
      <c r="B42" s="95">
        <v>44505</v>
      </c>
      <c r="C42" s="101" t="s">
        <v>178</v>
      </c>
      <c r="D42" s="96" t="s">
        <v>185</v>
      </c>
      <c r="E42" s="97"/>
      <c r="F42" s="96" t="s">
        <v>60</v>
      </c>
      <c r="G42" s="98">
        <v>9322</v>
      </c>
      <c r="H42" s="98">
        <v>0</v>
      </c>
      <c r="I42" s="98"/>
      <c r="J42" s="98">
        <v>9322</v>
      </c>
      <c r="K42" s="99"/>
      <c r="L42" s="146"/>
      <c r="M42" s="98">
        <v>9322</v>
      </c>
      <c r="N42" s="100" t="s">
        <v>137</v>
      </c>
      <c r="O42" s="100"/>
    </row>
    <row r="43" spans="1:15" ht="21" x14ac:dyDescent="0.35">
      <c r="A43" s="94">
        <v>32</v>
      </c>
      <c r="B43" s="95">
        <v>44511</v>
      </c>
      <c r="C43" s="101" t="s">
        <v>178</v>
      </c>
      <c r="D43" s="96" t="s">
        <v>186</v>
      </c>
      <c r="E43" s="97"/>
      <c r="F43" s="96" t="s">
        <v>60</v>
      </c>
      <c r="G43" s="98">
        <v>3420</v>
      </c>
      <c r="H43" s="98">
        <v>0</v>
      </c>
      <c r="I43" s="98"/>
      <c r="J43" s="98">
        <v>3420</v>
      </c>
      <c r="K43" s="99"/>
      <c r="L43" s="146"/>
      <c r="M43" s="98">
        <v>3420</v>
      </c>
      <c r="N43" s="100" t="s">
        <v>137</v>
      </c>
      <c r="O43" s="100"/>
    </row>
    <row r="44" spans="1:15" ht="21" x14ac:dyDescent="0.35">
      <c r="A44" s="94">
        <v>33</v>
      </c>
      <c r="B44" s="95" t="s">
        <v>213</v>
      </c>
      <c r="C44" s="101" t="s">
        <v>195</v>
      </c>
      <c r="D44" s="96" t="s">
        <v>212</v>
      </c>
      <c r="E44" s="97"/>
      <c r="F44" s="96" t="s">
        <v>226</v>
      </c>
      <c r="G44" s="98">
        <v>337637.8</v>
      </c>
      <c r="H44" s="98">
        <v>60774.803999999996</v>
      </c>
      <c r="I44" s="98"/>
      <c r="J44" s="98">
        <v>398412.60399999999</v>
      </c>
      <c r="K44" s="99"/>
      <c r="L44" s="146"/>
      <c r="M44" s="98">
        <v>398412.60399999999</v>
      </c>
      <c r="N44" s="100" t="s">
        <v>137</v>
      </c>
      <c r="O44" s="100"/>
    </row>
    <row r="45" spans="1:15" ht="21" x14ac:dyDescent="0.35">
      <c r="A45" s="94">
        <v>34</v>
      </c>
      <c r="B45" s="95">
        <v>44713</v>
      </c>
      <c r="C45" s="101" t="s">
        <v>110</v>
      </c>
      <c r="D45" s="96" t="s">
        <v>206</v>
      </c>
      <c r="E45" s="97"/>
      <c r="F45" s="96" t="s">
        <v>112</v>
      </c>
      <c r="G45" s="98">
        <v>10000</v>
      </c>
      <c r="H45" s="98">
        <v>1800</v>
      </c>
      <c r="I45" s="98"/>
      <c r="J45" s="98">
        <v>11800</v>
      </c>
      <c r="K45" s="99"/>
      <c r="L45" s="146"/>
      <c r="M45" s="98">
        <v>11800</v>
      </c>
      <c r="N45" s="100" t="s">
        <v>137</v>
      </c>
      <c r="O45" s="100"/>
    </row>
    <row r="46" spans="1:15" ht="21" x14ac:dyDescent="0.35">
      <c r="A46" s="94">
        <v>35</v>
      </c>
      <c r="B46" s="95">
        <v>44621</v>
      </c>
      <c r="C46" s="101" t="s">
        <v>208</v>
      </c>
      <c r="D46" s="96" t="s">
        <v>207</v>
      </c>
      <c r="E46" s="97"/>
      <c r="F46" s="96" t="s">
        <v>209</v>
      </c>
      <c r="G46" s="98">
        <v>68821.5</v>
      </c>
      <c r="H46" s="98">
        <v>11628.2699679465</v>
      </c>
      <c r="I46" s="98"/>
      <c r="J46" s="98">
        <v>80449.7699679465</v>
      </c>
      <c r="K46" s="99"/>
      <c r="L46" s="146"/>
      <c r="M46" s="98">
        <v>80449.7699679465</v>
      </c>
      <c r="N46" s="100" t="s">
        <v>137</v>
      </c>
      <c r="O46" s="100"/>
    </row>
    <row r="47" spans="1:15" ht="21" x14ac:dyDescent="0.35">
      <c r="A47" s="94">
        <v>36</v>
      </c>
      <c r="B47" s="95" t="s">
        <v>210</v>
      </c>
      <c r="C47" s="101" t="s">
        <v>102</v>
      </c>
      <c r="D47" s="96" t="s">
        <v>211</v>
      </c>
      <c r="E47" s="97"/>
      <c r="F47" s="96" t="s">
        <v>104</v>
      </c>
      <c r="G47" s="98">
        <v>16276.5</v>
      </c>
      <c r="H47" s="98">
        <v>2929.77</v>
      </c>
      <c r="I47" s="98"/>
      <c r="J47" s="98">
        <v>19206.27</v>
      </c>
      <c r="K47" s="99" t="s">
        <v>296</v>
      </c>
      <c r="L47" s="146">
        <v>33581.42</v>
      </c>
      <c r="M47" s="98">
        <v>19206.27</v>
      </c>
      <c r="N47" s="100" t="s">
        <v>137</v>
      </c>
      <c r="O47" s="100"/>
    </row>
    <row r="48" spans="1:15" ht="21" x14ac:dyDescent="0.35">
      <c r="A48" s="94">
        <v>37</v>
      </c>
      <c r="B48" s="95" t="s">
        <v>214</v>
      </c>
      <c r="C48" s="101" t="s">
        <v>195</v>
      </c>
      <c r="D48" s="96" t="s">
        <v>215</v>
      </c>
      <c r="E48" s="97"/>
      <c r="F48" s="96" t="s">
        <v>226</v>
      </c>
      <c r="G48" s="98">
        <v>180212.75</v>
      </c>
      <c r="H48" s="98">
        <v>32438.294999999998</v>
      </c>
      <c r="I48" s="98"/>
      <c r="J48" s="98">
        <v>212651.04499999998</v>
      </c>
      <c r="K48" s="98"/>
      <c r="L48" s="147"/>
      <c r="M48" s="98">
        <v>212651.04499999998</v>
      </c>
      <c r="N48" s="100" t="s">
        <v>137</v>
      </c>
      <c r="O48" s="100"/>
    </row>
    <row r="49" spans="1:19" ht="21" x14ac:dyDescent="0.35">
      <c r="A49" s="94">
        <v>38</v>
      </c>
      <c r="B49" s="95">
        <v>44621</v>
      </c>
      <c r="C49" s="101" t="s">
        <v>172</v>
      </c>
      <c r="D49" s="96" t="s">
        <v>216</v>
      </c>
      <c r="E49" s="97"/>
      <c r="F49" s="96" t="s">
        <v>234</v>
      </c>
      <c r="G49" s="98">
        <v>6440</v>
      </c>
      <c r="H49" s="98">
        <v>1159.2</v>
      </c>
      <c r="I49" s="98"/>
      <c r="J49" s="98">
        <v>7599.2</v>
      </c>
      <c r="K49" s="99"/>
      <c r="L49" s="146"/>
      <c r="M49" s="98">
        <v>7599.2</v>
      </c>
      <c r="N49" s="100" t="s">
        <v>137</v>
      </c>
      <c r="O49" s="100"/>
      <c r="Q49" s="150"/>
      <c r="R49" s="162"/>
    </row>
    <row r="50" spans="1:19" ht="21" x14ac:dyDescent="0.35">
      <c r="A50" s="94">
        <v>39</v>
      </c>
      <c r="B50" s="68" t="s">
        <v>217</v>
      </c>
      <c r="C50" s="55" t="s">
        <v>218</v>
      </c>
      <c r="D50" s="54" t="s">
        <v>219</v>
      </c>
      <c r="E50" s="77"/>
      <c r="F50" s="54" t="s">
        <v>220</v>
      </c>
      <c r="G50" s="56">
        <v>15635.6</v>
      </c>
      <c r="H50" s="56">
        <v>2814.4079999999999</v>
      </c>
      <c r="I50" s="56"/>
      <c r="J50" s="56">
        <v>18450.008000000002</v>
      </c>
      <c r="K50" s="73" t="s">
        <v>287</v>
      </c>
      <c r="L50" s="151">
        <v>17668.22</v>
      </c>
      <c r="M50" s="56">
        <v>18450.008000000002</v>
      </c>
      <c r="N50" s="100" t="s">
        <v>137</v>
      </c>
      <c r="O50" s="100"/>
    </row>
    <row r="51" spans="1:19" s="45" customFormat="1" ht="21" x14ac:dyDescent="0.35">
      <c r="A51" s="94">
        <v>40</v>
      </c>
      <c r="B51" s="68">
        <v>44572</v>
      </c>
      <c r="C51" s="55" t="s">
        <v>221</v>
      </c>
      <c r="D51" s="54" t="s">
        <v>8</v>
      </c>
      <c r="E51" s="77"/>
      <c r="F51" s="54" t="s">
        <v>222</v>
      </c>
      <c r="G51" s="56">
        <v>34000</v>
      </c>
      <c r="H51" s="56">
        <v>6120</v>
      </c>
      <c r="I51" s="56"/>
      <c r="J51" s="56">
        <v>40120</v>
      </c>
      <c r="K51" s="73" t="s">
        <v>265</v>
      </c>
      <c r="L51" s="151">
        <v>38420</v>
      </c>
      <c r="M51" s="56">
        <v>40120</v>
      </c>
      <c r="N51" s="61" t="s">
        <v>137</v>
      </c>
      <c r="O51" s="61"/>
      <c r="Q51" s="163"/>
      <c r="R51" s="163"/>
    </row>
    <row r="52" spans="1:19" s="45" customFormat="1" ht="21" x14ac:dyDescent="0.35">
      <c r="A52" s="94">
        <v>41</v>
      </c>
      <c r="B52" s="95">
        <v>44589</v>
      </c>
      <c r="C52" s="101" t="s">
        <v>227</v>
      </c>
      <c r="D52" s="96" t="s">
        <v>228</v>
      </c>
      <c r="E52" s="97"/>
      <c r="F52" s="96" t="s">
        <v>229</v>
      </c>
      <c r="G52" s="104">
        <v>38840</v>
      </c>
      <c r="H52" s="104">
        <v>6991.2</v>
      </c>
      <c r="I52" s="96"/>
      <c r="J52" s="104">
        <v>45831.199999999997</v>
      </c>
      <c r="K52" s="96">
        <v>9711</v>
      </c>
      <c r="L52" s="104">
        <v>43889.2</v>
      </c>
      <c r="M52" s="104">
        <v>45831.199999999997</v>
      </c>
      <c r="N52" s="61" t="s">
        <v>137</v>
      </c>
      <c r="O52" s="61"/>
    </row>
    <row r="53" spans="1:19" ht="21" x14ac:dyDescent="0.35">
      <c r="A53" s="94">
        <v>42</v>
      </c>
      <c r="B53" s="95">
        <v>44592</v>
      </c>
      <c r="C53" s="96">
        <v>130182132</v>
      </c>
      <c r="D53" s="96" t="s">
        <v>230</v>
      </c>
      <c r="E53" s="96"/>
      <c r="F53" s="96" t="s">
        <v>231</v>
      </c>
      <c r="G53" s="104">
        <v>94000</v>
      </c>
      <c r="H53" s="104">
        <v>16920</v>
      </c>
      <c r="I53" s="96"/>
      <c r="J53" s="104">
        <v>110920</v>
      </c>
      <c r="K53" s="96"/>
      <c r="L53" s="104"/>
      <c r="M53" s="104">
        <v>110920</v>
      </c>
      <c r="N53" s="100" t="s">
        <v>137</v>
      </c>
      <c r="O53" s="100"/>
    </row>
    <row r="54" spans="1:19" ht="21" x14ac:dyDescent="0.35">
      <c r="A54" s="94">
        <v>43</v>
      </c>
      <c r="B54" s="95">
        <v>44592</v>
      </c>
      <c r="C54" s="101" t="s">
        <v>102</v>
      </c>
      <c r="D54" s="96" t="s">
        <v>232</v>
      </c>
      <c r="E54" s="97"/>
      <c r="F54" s="96" t="s">
        <v>104</v>
      </c>
      <c r="G54" s="104">
        <v>14933</v>
      </c>
      <c r="H54" s="104">
        <v>2687.94</v>
      </c>
      <c r="I54" s="96"/>
      <c r="J54" s="104">
        <v>17620.939999999999</v>
      </c>
      <c r="K54" s="96">
        <v>9715</v>
      </c>
      <c r="L54" s="104">
        <v>33581.42</v>
      </c>
      <c r="M54" s="104">
        <v>17620.939999999999</v>
      </c>
      <c r="N54" s="100" t="s">
        <v>137</v>
      </c>
      <c r="O54" s="100"/>
    </row>
    <row r="55" spans="1:19" ht="21" x14ac:dyDescent="0.35">
      <c r="A55" s="94">
        <v>44</v>
      </c>
      <c r="B55" s="95">
        <v>44579</v>
      </c>
      <c r="C55" s="101" t="s">
        <v>221</v>
      </c>
      <c r="D55" s="96" t="s">
        <v>13</v>
      </c>
      <c r="E55" s="97"/>
      <c r="F55" s="96" t="s">
        <v>222</v>
      </c>
      <c r="G55" s="104">
        <v>718500</v>
      </c>
      <c r="H55" s="104">
        <v>129330</v>
      </c>
      <c r="I55" s="96"/>
      <c r="J55" s="104">
        <v>847830</v>
      </c>
      <c r="K55" s="96">
        <v>9710</v>
      </c>
      <c r="L55" s="104">
        <v>811905</v>
      </c>
      <c r="M55" s="104">
        <v>847830</v>
      </c>
      <c r="N55" s="100" t="s">
        <v>137</v>
      </c>
      <c r="O55" s="100"/>
      <c r="P55" s="162"/>
    </row>
    <row r="56" spans="1:19" ht="21" x14ac:dyDescent="0.35">
      <c r="A56" s="94">
        <v>45</v>
      </c>
      <c r="B56" s="95">
        <v>44596</v>
      </c>
      <c r="C56" s="96">
        <v>101011939</v>
      </c>
      <c r="D56" s="96" t="s">
        <v>236</v>
      </c>
      <c r="E56" s="96"/>
      <c r="F56" s="96" t="s">
        <v>141</v>
      </c>
      <c r="G56" s="98">
        <v>18748.22</v>
      </c>
      <c r="H56" s="98">
        <f t="shared" ref="H56:H70" si="0">+G56*18%</f>
        <v>3374.6795999999999</v>
      </c>
      <c r="I56" s="107"/>
      <c r="J56" s="109">
        <f t="shared" ref="J56:J97" si="1">+H56+G56</f>
        <v>22122.899600000001</v>
      </c>
      <c r="K56" s="107"/>
      <c r="L56" s="148"/>
      <c r="M56" s="122">
        <f t="shared" ref="M56:M92" si="2">+J56</f>
        <v>22122.899600000001</v>
      </c>
      <c r="N56" s="100" t="s">
        <v>137</v>
      </c>
      <c r="O56" s="100"/>
      <c r="S56" t="s">
        <v>225</v>
      </c>
    </row>
    <row r="57" spans="1:19" ht="21" x14ac:dyDescent="0.35">
      <c r="A57" s="94">
        <v>46</v>
      </c>
      <c r="B57" s="95">
        <v>44594</v>
      </c>
      <c r="C57" s="96">
        <v>131912992</v>
      </c>
      <c r="D57" s="96" t="s">
        <v>237</v>
      </c>
      <c r="E57" s="96"/>
      <c r="F57" s="96" t="s">
        <v>238</v>
      </c>
      <c r="G57" s="98">
        <v>426630</v>
      </c>
      <c r="H57" s="98">
        <f t="shared" si="0"/>
        <v>76793.399999999994</v>
      </c>
      <c r="I57" s="107"/>
      <c r="J57" s="109">
        <f t="shared" si="1"/>
        <v>503423.4</v>
      </c>
      <c r="K57" s="107">
        <v>9714</v>
      </c>
      <c r="L57" s="148">
        <v>482091.9</v>
      </c>
      <c r="M57" s="122">
        <f t="shared" si="2"/>
        <v>503423.4</v>
      </c>
      <c r="N57" s="110" t="s">
        <v>137</v>
      </c>
      <c r="O57" s="96"/>
      <c r="Q57" s="162"/>
      <c r="R57" s="138"/>
    </row>
    <row r="58" spans="1:19" ht="21" x14ac:dyDescent="0.35">
      <c r="A58" s="94">
        <v>47</v>
      </c>
      <c r="B58" s="95">
        <v>44599</v>
      </c>
      <c r="C58" s="96">
        <v>130666865</v>
      </c>
      <c r="D58" s="96" t="s">
        <v>239</v>
      </c>
      <c r="E58" s="96"/>
      <c r="F58" s="96" t="s">
        <v>17</v>
      </c>
      <c r="G58" s="98">
        <v>152600</v>
      </c>
      <c r="H58" s="98">
        <f t="shared" si="0"/>
        <v>27468</v>
      </c>
      <c r="I58" s="107"/>
      <c r="J58" s="109">
        <f t="shared" si="1"/>
        <v>180068</v>
      </c>
      <c r="K58" s="107"/>
      <c r="L58" s="148"/>
      <c r="M58" s="122">
        <f t="shared" si="2"/>
        <v>180068</v>
      </c>
      <c r="N58" s="110" t="s">
        <v>137</v>
      </c>
      <c r="O58" s="96"/>
    </row>
    <row r="59" spans="1:19" ht="21" x14ac:dyDescent="0.35">
      <c r="A59" s="94">
        <v>48</v>
      </c>
      <c r="B59" s="139">
        <v>44601</v>
      </c>
      <c r="C59" s="140">
        <v>132145682</v>
      </c>
      <c r="D59" s="140" t="s">
        <v>10</v>
      </c>
      <c r="E59" s="140"/>
      <c r="F59" s="140" t="s">
        <v>177</v>
      </c>
      <c r="G59" s="141">
        <v>312018</v>
      </c>
      <c r="H59" s="141">
        <f t="shared" si="0"/>
        <v>56163.24</v>
      </c>
      <c r="I59" s="140"/>
      <c r="J59" s="142">
        <f t="shared" si="1"/>
        <v>368181.24</v>
      </c>
      <c r="K59" s="140">
        <v>9709</v>
      </c>
      <c r="L59" s="149">
        <v>352580.34</v>
      </c>
      <c r="M59" s="142">
        <f t="shared" si="2"/>
        <v>368181.24</v>
      </c>
      <c r="N59" s="110" t="s">
        <v>137</v>
      </c>
      <c r="O59" s="96"/>
    </row>
    <row r="60" spans="1:19" ht="21" x14ac:dyDescent="0.35">
      <c r="A60" s="94">
        <v>49</v>
      </c>
      <c r="B60" s="95">
        <v>44592</v>
      </c>
      <c r="C60" s="96">
        <v>101026391</v>
      </c>
      <c r="D60" s="96" t="s">
        <v>240</v>
      </c>
      <c r="E60" s="96"/>
      <c r="F60" s="96" t="s">
        <v>288</v>
      </c>
      <c r="G60" s="98">
        <v>22520</v>
      </c>
      <c r="H60" s="98">
        <f t="shared" si="0"/>
        <v>4053.6</v>
      </c>
      <c r="I60" s="107"/>
      <c r="J60" s="109">
        <f t="shared" si="1"/>
        <v>26573.599999999999</v>
      </c>
      <c r="K60" s="107"/>
      <c r="L60" s="148"/>
      <c r="M60" s="122">
        <f t="shared" si="2"/>
        <v>26573.599999999999</v>
      </c>
      <c r="N60" s="110" t="s">
        <v>137</v>
      </c>
      <c r="O60" s="96"/>
    </row>
    <row r="61" spans="1:19" ht="21" x14ac:dyDescent="0.35">
      <c r="A61" s="94">
        <v>50</v>
      </c>
      <c r="B61" s="95">
        <v>44592</v>
      </c>
      <c r="C61" s="96">
        <v>101026391</v>
      </c>
      <c r="D61" s="96" t="s">
        <v>242</v>
      </c>
      <c r="E61" s="96"/>
      <c r="F61" s="96" t="s">
        <v>288</v>
      </c>
      <c r="G61" s="98">
        <v>4000</v>
      </c>
      <c r="H61" s="98">
        <f t="shared" si="0"/>
        <v>720</v>
      </c>
      <c r="I61" s="107"/>
      <c r="J61" s="109">
        <f t="shared" si="1"/>
        <v>4720</v>
      </c>
      <c r="K61" s="107"/>
      <c r="L61" s="148"/>
      <c r="M61" s="122">
        <f t="shared" si="2"/>
        <v>4720</v>
      </c>
      <c r="N61" s="110" t="s">
        <v>137</v>
      </c>
      <c r="O61" s="96"/>
    </row>
    <row r="62" spans="1:19" ht="21" x14ac:dyDescent="0.35">
      <c r="A62" s="94">
        <v>51</v>
      </c>
      <c r="B62" s="95">
        <v>44595</v>
      </c>
      <c r="C62" s="96">
        <v>101501421</v>
      </c>
      <c r="D62" s="96" t="s">
        <v>243</v>
      </c>
      <c r="E62" s="96"/>
      <c r="F62" s="96" t="s">
        <v>112</v>
      </c>
      <c r="G62" s="98">
        <v>10000</v>
      </c>
      <c r="H62" s="98">
        <f t="shared" si="0"/>
        <v>1800</v>
      </c>
      <c r="I62" s="107"/>
      <c r="J62" s="109">
        <f t="shared" si="1"/>
        <v>11800</v>
      </c>
      <c r="K62" s="107"/>
      <c r="L62" s="148"/>
      <c r="M62" s="122">
        <f t="shared" si="2"/>
        <v>11800</v>
      </c>
      <c r="N62" s="110" t="s">
        <v>137</v>
      </c>
      <c r="O62" s="96"/>
    </row>
    <row r="63" spans="1:19" ht="21" x14ac:dyDescent="0.35">
      <c r="A63" s="94">
        <v>52</v>
      </c>
      <c r="B63" s="95">
        <v>44202</v>
      </c>
      <c r="C63" s="96">
        <f>+C62</f>
        <v>101501421</v>
      </c>
      <c r="D63" s="96" t="s">
        <v>206</v>
      </c>
      <c r="E63" s="96"/>
      <c r="F63" s="96" t="str">
        <f>+F62</f>
        <v>TECNAS EIRL</v>
      </c>
      <c r="G63" s="98">
        <f>+G62</f>
        <v>10000</v>
      </c>
      <c r="H63" s="98">
        <f t="shared" si="0"/>
        <v>1800</v>
      </c>
      <c r="I63" s="107"/>
      <c r="J63" s="109">
        <f t="shared" si="1"/>
        <v>11800</v>
      </c>
      <c r="K63" s="107"/>
      <c r="L63" s="148"/>
      <c r="M63" s="122">
        <f t="shared" si="2"/>
        <v>11800</v>
      </c>
      <c r="N63" s="110" t="s">
        <v>137</v>
      </c>
      <c r="O63" s="96"/>
    </row>
    <row r="64" spans="1:19" ht="21" x14ac:dyDescent="0.35">
      <c r="A64" s="94">
        <v>53</v>
      </c>
      <c r="B64" s="95">
        <v>44601</v>
      </c>
      <c r="C64" s="96">
        <v>130882533</v>
      </c>
      <c r="D64" s="96" t="s">
        <v>244</v>
      </c>
      <c r="E64" s="96"/>
      <c r="F64" s="96" t="s">
        <v>245</v>
      </c>
      <c r="G64" s="98">
        <v>4750</v>
      </c>
      <c r="H64" s="98">
        <f t="shared" si="0"/>
        <v>855</v>
      </c>
      <c r="I64" s="107"/>
      <c r="J64" s="109">
        <f t="shared" si="1"/>
        <v>5605</v>
      </c>
      <c r="K64" s="107"/>
      <c r="L64" s="148"/>
      <c r="M64" s="122">
        <f t="shared" si="2"/>
        <v>5605</v>
      </c>
      <c r="N64" s="110" t="s">
        <v>137</v>
      </c>
      <c r="O64" s="96"/>
    </row>
    <row r="65" spans="1:15" ht="21" x14ac:dyDescent="0.35">
      <c r="A65" s="94">
        <v>54</v>
      </c>
      <c r="B65" s="95">
        <v>44602</v>
      </c>
      <c r="C65" s="96">
        <v>101005831</v>
      </c>
      <c r="D65" s="96" t="s">
        <v>246</v>
      </c>
      <c r="E65" s="96"/>
      <c r="F65" s="96" t="s">
        <v>98</v>
      </c>
      <c r="G65" s="98">
        <v>13550</v>
      </c>
      <c r="H65" s="98">
        <f t="shared" si="0"/>
        <v>2439</v>
      </c>
      <c r="I65" s="107"/>
      <c r="J65" s="109">
        <f t="shared" si="1"/>
        <v>15989</v>
      </c>
      <c r="K65" s="107"/>
      <c r="L65" s="148"/>
      <c r="M65" s="122">
        <f t="shared" si="2"/>
        <v>15989</v>
      </c>
      <c r="N65" s="110" t="s">
        <v>137</v>
      </c>
      <c r="O65" s="96"/>
    </row>
    <row r="66" spans="1:15" ht="21" x14ac:dyDescent="0.35">
      <c r="A66" s="94">
        <v>55</v>
      </c>
      <c r="B66" s="139">
        <v>44594</v>
      </c>
      <c r="C66" s="140">
        <v>101745517</v>
      </c>
      <c r="D66" s="140" t="s">
        <v>247</v>
      </c>
      <c r="E66" s="140"/>
      <c r="F66" s="140" t="s">
        <v>250</v>
      </c>
      <c r="G66" s="141">
        <v>6441</v>
      </c>
      <c r="H66" s="141">
        <f t="shared" si="0"/>
        <v>1159.3799999999999</v>
      </c>
      <c r="I66" s="140"/>
      <c r="J66" s="142">
        <f t="shared" si="1"/>
        <v>7600.38</v>
      </c>
      <c r="K66" s="140">
        <v>9705</v>
      </c>
      <c r="L66" s="142">
        <v>31193.65</v>
      </c>
      <c r="M66" s="142">
        <f t="shared" si="2"/>
        <v>7600.38</v>
      </c>
      <c r="N66" s="110" t="s">
        <v>137</v>
      </c>
      <c r="O66" s="96"/>
    </row>
    <row r="67" spans="1:15" s="144" customFormat="1" ht="21" x14ac:dyDescent="0.35">
      <c r="A67" s="94">
        <v>56</v>
      </c>
      <c r="B67" s="139">
        <v>44595</v>
      </c>
      <c r="C67" s="140">
        <v>101745517</v>
      </c>
      <c r="D67" s="140" t="s">
        <v>248</v>
      </c>
      <c r="E67" s="140"/>
      <c r="F67" s="140" t="s">
        <v>250</v>
      </c>
      <c r="G67" s="141">
        <v>5703</v>
      </c>
      <c r="H67" s="141">
        <f t="shared" si="0"/>
        <v>1026.54</v>
      </c>
      <c r="I67" s="140"/>
      <c r="J67" s="142">
        <f t="shared" si="1"/>
        <v>6729.54</v>
      </c>
      <c r="K67" s="140">
        <v>9705</v>
      </c>
      <c r="L67" s="142">
        <v>31193.65</v>
      </c>
      <c r="M67" s="142">
        <f t="shared" si="2"/>
        <v>6729.54</v>
      </c>
      <c r="N67" s="143" t="s">
        <v>137</v>
      </c>
      <c r="O67" s="140"/>
    </row>
    <row r="68" spans="1:15" s="144" customFormat="1" ht="21" x14ac:dyDescent="0.35">
      <c r="A68" s="94">
        <v>57</v>
      </c>
      <c r="B68" s="139">
        <v>44596</v>
      </c>
      <c r="C68" s="140">
        <v>101745517</v>
      </c>
      <c r="D68" s="140" t="s">
        <v>249</v>
      </c>
      <c r="E68" s="140"/>
      <c r="F68" s="140" t="s">
        <v>250</v>
      </c>
      <c r="G68" s="141">
        <v>8808</v>
      </c>
      <c r="H68" s="141">
        <f t="shared" si="0"/>
        <v>1585.44</v>
      </c>
      <c r="I68" s="140"/>
      <c r="J68" s="142">
        <f t="shared" si="1"/>
        <v>10393.44</v>
      </c>
      <c r="K68" s="140">
        <v>9705</v>
      </c>
      <c r="L68" s="142">
        <v>31193.65</v>
      </c>
      <c r="M68" s="142">
        <f t="shared" si="2"/>
        <v>10393.44</v>
      </c>
      <c r="N68" s="143" t="s">
        <v>137</v>
      </c>
      <c r="O68" s="140"/>
    </row>
    <row r="69" spans="1:15" s="144" customFormat="1" ht="21" x14ac:dyDescent="0.35">
      <c r="A69" s="94">
        <v>58</v>
      </c>
      <c r="B69" s="139">
        <v>44915</v>
      </c>
      <c r="C69" s="140">
        <v>101745517</v>
      </c>
      <c r="D69" s="140" t="s">
        <v>173</v>
      </c>
      <c r="E69" s="140"/>
      <c r="F69" s="140" t="s">
        <v>250</v>
      </c>
      <c r="G69" s="141">
        <v>213</v>
      </c>
      <c r="H69" s="141">
        <f t="shared" si="0"/>
        <v>38.339999999999996</v>
      </c>
      <c r="I69" s="140"/>
      <c r="J69" s="142">
        <f t="shared" si="1"/>
        <v>251.34</v>
      </c>
      <c r="K69" s="140">
        <v>9705</v>
      </c>
      <c r="L69" s="142">
        <v>31193.65</v>
      </c>
      <c r="M69" s="142">
        <f t="shared" si="2"/>
        <v>251.34</v>
      </c>
      <c r="N69" s="143" t="s">
        <v>137</v>
      </c>
      <c r="O69" s="140"/>
    </row>
    <row r="70" spans="1:15" s="144" customFormat="1" ht="21" x14ac:dyDescent="0.35">
      <c r="A70" s="94">
        <v>59</v>
      </c>
      <c r="B70" s="139">
        <v>44564</v>
      </c>
      <c r="C70" s="140">
        <v>101745517</v>
      </c>
      <c r="D70" s="140" t="s">
        <v>216</v>
      </c>
      <c r="E70" s="140"/>
      <c r="F70" s="140" t="s">
        <v>250</v>
      </c>
      <c r="G70" s="141">
        <v>6440</v>
      </c>
      <c r="H70" s="141">
        <f t="shared" si="0"/>
        <v>1159.2</v>
      </c>
      <c r="I70" s="140"/>
      <c r="J70" s="142">
        <f t="shared" si="1"/>
        <v>7599.2</v>
      </c>
      <c r="K70" s="140">
        <v>9705</v>
      </c>
      <c r="L70" s="142">
        <v>31193.65</v>
      </c>
      <c r="M70" s="142">
        <f t="shared" si="2"/>
        <v>7599.2</v>
      </c>
      <c r="N70" s="143"/>
      <c r="O70" s="140"/>
    </row>
    <row r="71" spans="1:15" s="144" customFormat="1" ht="21" x14ac:dyDescent="0.35">
      <c r="A71" s="94">
        <v>60</v>
      </c>
      <c r="B71" s="95">
        <v>44594</v>
      </c>
      <c r="C71" s="96">
        <v>101789891</v>
      </c>
      <c r="D71" s="96" t="s">
        <v>251</v>
      </c>
      <c r="E71" s="96"/>
      <c r="F71" s="96" t="s">
        <v>252</v>
      </c>
      <c r="G71" s="98">
        <v>30400</v>
      </c>
      <c r="H71" s="98">
        <v>612</v>
      </c>
      <c r="I71" s="107"/>
      <c r="J71" s="109">
        <f t="shared" si="1"/>
        <v>31012</v>
      </c>
      <c r="K71" s="107"/>
      <c r="L71" s="148"/>
      <c r="M71" s="122">
        <f t="shared" si="2"/>
        <v>31012</v>
      </c>
      <c r="N71" s="143"/>
      <c r="O71" s="140"/>
    </row>
    <row r="72" spans="1:15" ht="21" x14ac:dyDescent="0.35">
      <c r="A72" s="94">
        <v>61</v>
      </c>
      <c r="B72" s="95">
        <v>44594</v>
      </c>
      <c r="C72" s="96">
        <v>130026671</v>
      </c>
      <c r="D72" s="96" t="s">
        <v>253</v>
      </c>
      <c r="E72" s="96"/>
      <c r="F72" s="96" t="s">
        <v>254</v>
      </c>
      <c r="G72" s="98">
        <v>57847.32</v>
      </c>
      <c r="H72" s="98">
        <f>+G72*18%</f>
        <v>10412.517599999999</v>
      </c>
      <c r="I72" s="107"/>
      <c r="J72" s="109">
        <f t="shared" si="1"/>
        <v>68259.837599999999</v>
      </c>
      <c r="K72" s="107"/>
      <c r="L72" s="148"/>
      <c r="M72" s="122">
        <f t="shared" si="2"/>
        <v>68259.837599999999</v>
      </c>
      <c r="N72" s="110" t="s">
        <v>137</v>
      </c>
      <c r="O72" s="96"/>
    </row>
    <row r="73" spans="1:15" ht="21" x14ac:dyDescent="0.35">
      <c r="A73" s="94">
        <v>62</v>
      </c>
      <c r="B73" s="95">
        <v>44594</v>
      </c>
      <c r="C73" s="96">
        <v>130026671</v>
      </c>
      <c r="D73" s="96" t="s">
        <v>255</v>
      </c>
      <c r="E73" s="96"/>
      <c r="F73" s="96" t="s">
        <v>254</v>
      </c>
      <c r="G73" s="98">
        <v>12500</v>
      </c>
      <c r="H73" s="98">
        <f>+G73*18%</f>
        <v>2250</v>
      </c>
      <c r="I73" s="107"/>
      <c r="J73" s="109">
        <f t="shared" si="1"/>
        <v>14750</v>
      </c>
      <c r="K73" s="107"/>
      <c r="L73" s="148"/>
      <c r="M73" s="122">
        <f t="shared" si="2"/>
        <v>14750</v>
      </c>
      <c r="N73" s="110" t="s">
        <v>137</v>
      </c>
      <c r="O73" s="96"/>
    </row>
    <row r="74" spans="1:15" ht="21" x14ac:dyDescent="0.35">
      <c r="A74" s="94">
        <v>63</v>
      </c>
      <c r="B74" s="95">
        <v>44599</v>
      </c>
      <c r="C74" s="96">
        <v>130026671</v>
      </c>
      <c r="D74" s="96" t="s">
        <v>256</v>
      </c>
      <c r="E74" s="96"/>
      <c r="F74" s="96" t="s">
        <v>254</v>
      </c>
      <c r="G74" s="98">
        <v>17155.91</v>
      </c>
      <c r="H74" s="98">
        <f>+G74*18%</f>
        <v>3088.0637999999999</v>
      </c>
      <c r="I74" s="107"/>
      <c r="J74" s="109">
        <f t="shared" si="1"/>
        <v>20243.9738</v>
      </c>
      <c r="K74" s="107"/>
      <c r="L74" s="148"/>
      <c r="M74" s="122">
        <f t="shared" si="2"/>
        <v>20243.9738</v>
      </c>
      <c r="N74" s="110" t="s">
        <v>137</v>
      </c>
      <c r="O74" s="96"/>
    </row>
    <row r="75" spans="1:15" ht="21" x14ac:dyDescent="0.35">
      <c r="A75" s="94">
        <v>64</v>
      </c>
      <c r="B75" s="95">
        <v>44599</v>
      </c>
      <c r="C75" s="96">
        <v>130026671</v>
      </c>
      <c r="D75" s="96" t="s">
        <v>257</v>
      </c>
      <c r="E75" s="96"/>
      <c r="F75" s="96" t="s">
        <v>254</v>
      </c>
      <c r="G75" s="98">
        <v>27875</v>
      </c>
      <c r="H75" s="98">
        <f>+G75*18%</f>
        <v>5017.5</v>
      </c>
      <c r="I75" s="107"/>
      <c r="J75" s="109">
        <f t="shared" si="1"/>
        <v>32892.5</v>
      </c>
      <c r="K75" s="107"/>
      <c r="L75" s="148"/>
      <c r="M75" s="122">
        <f t="shared" si="2"/>
        <v>32892.5</v>
      </c>
      <c r="N75" s="110" t="s">
        <v>137</v>
      </c>
      <c r="O75" s="96"/>
    </row>
    <row r="76" spans="1:15" ht="21" x14ac:dyDescent="0.35">
      <c r="A76" s="94">
        <v>65</v>
      </c>
      <c r="B76" s="95">
        <v>44596</v>
      </c>
      <c r="C76" s="96">
        <v>130187142</v>
      </c>
      <c r="D76" s="96" t="s">
        <v>258</v>
      </c>
      <c r="E76" s="96"/>
      <c r="F76" s="96" t="s">
        <v>259</v>
      </c>
      <c r="G76" s="98">
        <v>14472</v>
      </c>
      <c r="H76" s="98">
        <f>+G76*18%</f>
        <v>2604.96</v>
      </c>
      <c r="I76" s="107"/>
      <c r="J76" s="109">
        <f t="shared" si="1"/>
        <v>17076.96</v>
      </c>
      <c r="K76" s="107"/>
      <c r="L76" s="148"/>
      <c r="M76" s="122">
        <f t="shared" si="2"/>
        <v>17076.96</v>
      </c>
      <c r="N76" s="110" t="s">
        <v>137</v>
      </c>
      <c r="O76" s="96"/>
    </row>
    <row r="77" spans="1:15" ht="21" x14ac:dyDescent="0.35">
      <c r="A77" s="94">
        <v>66</v>
      </c>
      <c r="B77" s="95">
        <v>44594</v>
      </c>
      <c r="C77" s="96">
        <v>101012072</v>
      </c>
      <c r="D77" s="96" t="s">
        <v>260</v>
      </c>
      <c r="E77" s="96"/>
      <c r="F77" s="96" t="s">
        <v>48</v>
      </c>
      <c r="G77" s="98">
        <v>3931</v>
      </c>
      <c r="H77" s="98">
        <f>+G77*16%</f>
        <v>628.96</v>
      </c>
      <c r="I77" s="107"/>
      <c r="J77" s="109">
        <f t="shared" si="1"/>
        <v>4559.96</v>
      </c>
      <c r="K77" s="107"/>
      <c r="L77" s="148"/>
      <c r="M77" s="122">
        <f t="shared" si="2"/>
        <v>4559.96</v>
      </c>
      <c r="N77" s="110" t="s">
        <v>137</v>
      </c>
      <c r="O77" s="96"/>
    </row>
    <row r="78" spans="1:15" ht="21" x14ac:dyDescent="0.35">
      <c r="A78" s="94">
        <v>67</v>
      </c>
      <c r="B78" s="95">
        <v>44594</v>
      </c>
      <c r="C78" s="96">
        <f>+C77</f>
        <v>101012072</v>
      </c>
      <c r="D78" s="96" t="s">
        <v>261</v>
      </c>
      <c r="E78" s="96"/>
      <c r="F78" s="96" t="str">
        <f>+F77</f>
        <v>INDUBAN</v>
      </c>
      <c r="G78" s="98">
        <v>25862.400000000001</v>
      </c>
      <c r="H78" s="98">
        <f>+G78*16%</f>
        <v>4137.9840000000004</v>
      </c>
      <c r="I78" s="107"/>
      <c r="J78" s="109">
        <f t="shared" si="1"/>
        <v>30000.384000000002</v>
      </c>
      <c r="K78" s="107"/>
      <c r="L78" s="148"/>
      <c r="M78" s="122">
        <f t="shared" si="2"/>
        <v>30000.384000000002</v>
      </c>
      <c r="N78" s="110" t="s">
        <v>137</v>
      </c>
      <c r="O78" s="96"/>
    </row>
    <row r="79" spans="1:15" ht="21" x14ac:dyDescent="0.35">
      <c r="A79" s="94">
        <v>68</v>
      </c>
      <c r="B79" s="95">
        <v>44595</v>
      </c>
      <c r="C79" s="96">
        <v>131172377</v>
      </c>
      <c r="D79" s="96" t="s">
        <v>262</v>
      </c>
      <c r="E79" s="96"/>
      <c r="F79" s="96" t="s">
        <v>263</v>
      </c>
      <c r="G79" s="98">
        <v>1174000</v>
      </c>
      <c r="H79" s="98">
        <f t="shared" ref="H79:H97" si="3">+G79*18%</f>
        <v>211320</v>
      </c>
      <c r="I79" s="107"/>
      <c r="J79" s="109">
        <f t="shared" si="1"/>
        <v>1385320</v>
      </c>
      <c r="K79" s="107"/>
      <c r="L79" s="148"/>
      <c r="M79" s="122">
        <f t="shared" si="2"/>
        <v>1385320</v>
      </c>
      <c r="N79" s="110" t="s">
        <v>137</v>
      </c>
      <c r="O79" s="96"/>
    </row>
    <row r="80" spans="1:15" ht="21" x14ac:dyDescent="0.35">
      <c r="A80" s="94">
        <v>69</v>
      </c>
      <c r="B80" s="95">
        <v>44596</v>
      </c>
      <c r="C80" s="96">
        <v>131912992</v>
      </c>
      <c r="D80" s="96" t="s">
        <v>264</v>
      </c>
      <c r="E80" s="96"/>
      <c r="F80" s="127" t="s">
        <v>238</v>
      </c>
      <c r="G80" s="126">
        <v>241502</v>
      </c>
      <c r="H80" s="126">
        <f t="shared" si="3"/>
        <v>43470.36</v>
      </c>
      <c r="I80" s="107"/>
      <c r="J80" s="109">
        <f t="shared" si="1"/>
        <v>284972.36</v>
      </c>
      <c r="K80" s="107">
        <v>9712</v>
      </c>
      <c r="L80" s="148">
        <v>272897.28999999998</v>
      </c>
      <c r="M80" s="122">
        <f t="shared" si="2"/>
        <v>284972.36</v>
      </c>
      <c r="N80" s="110" t="s">
        <v>137</v>
      </c>
      <c r="O80" s="96"/>
    </row>
    <row r="81" spans="1:17" ht="21" x14ac:dyDescent="0.35">
      <c r="A81" s="94">
        <v>70</v>
      </c>
      <c r="B81" s="95">
        <v>44603</v>
      </c>
      <c r="C81" s="96">
        <v>130228698</v>
      </c>
      <c r="D81" s="96" t="s">
        <v>268</v>
      </c>
      <c r="E81" s="127"/>
      <c r="F81" s="129" t="s">
        <v>226</v>
      </c>
      <c r="G81" s="126">
        <v>95659.35</v>
      </c>
      <c r="H81" s="124">
        <f t="shared" si="3"/>
        <v>17218.683000000001</v>
      </c>
      <c r="I81" s="94"/>
      <c r="J81" s="109">
        <f t="shared" si="1"/>
        <v>112878.03300000001</v>
      </c>
      <c r="K81" s="96"/>
      <c r="L81" s="104"/>
      <c r="M81" s="122">
        <f t="shared" si="2"/>
        <v>112878.03300000001</v>
      </c>
      <c r="N81" s="110" t="s">
        <v>137</v>
      </c>
      <c r="O81" s="130"/>
      <c r="P81" s="2"/>
      <c r="Q81" s="2"/>
    </row>
    <row r="82" spans="1:17" ht="21" x14ac:dyDescent="0.35">
      <c r="A82" s="94">
        <v>71</v>
      </c>
      <c r="B82" s="95">
        <v>44601</v>
      </c>
      <c r="C82" s="96">
        <v>101501421</v>
      </c>
      <c r="D82" s="96" t="s">
        <v>269</v>
      </c>
      <c r="E82" s="127"/>
      <c r="F82" s="129" t="s">
        <v>112</v>
      </c>
      <c r="G82" s="126">
        <v>12800.04</v>
      </c>
      <c r="H82" s="124">
        <f t="shared" si="3"/>
        <v>2304.0072</v>
      </c>
      <c r="I82" s="133"/>
      <c r="J82" s="109">
        <f t="shared" si="1"/>
        <v>15104.047200000001</v>
      </c>
      <c r="K82" s="96"/>
      <c r="L82" s="104"/>
      <c r="M82" s="122">
        <f t="shared" si="2"/>
        <v>15104.047200000001</v>
      </c>
      <c r="N82" s="126"/>
      <c r="O82" s="131"/>
      <c r="P82" s="132"/>
      <c r="Q82" s="2"/>
    </row>
    <row r="83" spans="1:17" ht="21" x14ac:dyDescent="0.35">
      <c r="A83" s="94">
        <v>72</v>
      </c>
      <c r="B83" s="95">
        <v>44593</v>
      </c>
      <c r="C83" s="96">
        <v>124027812</v>
      </c>
      <c r="D83" s="96" t="s">
        <v>270</v>
      </c>
      <c r="E83" s="127"/>
      <c r="F83" s="129" t="s">
        <v>60</v>
      </c>
      <c r="G83" s="126">
        <v>3762</v>
      </c>
      <c r="H83" s="124">
        <f t="shared" si="3"/>
        <v>677.16</v>
      </c>
      <c r="I83" s="133"/>
      <c r="J83" s="109">
        <f t="shared" si="1"/>
        <v>4439.16</v>
      </c>
      <c r="K83" s="96"/>
      <c r="L83" s="104"/>
      <c r="M83" s="122">
        <f t="shared" si="2"/>
        <v>4439.16</v>
      </c>
      <c r="N83" s="134"/>
      <c r="O83" s="134"/>
      <c r="P83" s="132"/>
      <c r="Q83" s="2"/>
    </row>
    <row r="84" spans="1:17" ht="21" x14ac:dyDescent="0.35">
      <c r="A84" s="94">
        <v>73</v>
      </c>
      <c r="B84" s="95">
        <v>44566</v>
      </c>
      <c r="C84" s="96">
        <v>124027812</v>
      </c>
      <c r="D84" s="96" t="s">
        <v>271</v>
      </c>
      <c r="E84" s="127"/>
      <c r="F84" s="129" t="s">
        <v>60</v>
      </c>
      <c r="G84" s="126">
        <v>1140</v>
      </c>
      <c r="H84" s="124">
        <f t="shared" si="3"/>
        <v>205.2</v>
      </c>
      <c r="I84" s="133"/>
      <c r="J84" s="109">
        <f t="shared" si="1"/>
        <v>1345.2</v>
      </c>
      <c r="K84" s="96"/>
      <c r="L84" s="104"/>
      <c r="M84" s="122">
        <f t="shared" si="2"/>
        <v>1345.2</v>
      </c>
      <c r="N84" s="134"/>
      <c r="O84" s="134"/>
      <c r="P84" s="132"/>
      <c r="Q84" s="2"/>
    </row>
    <row r="85" spans="1:17" ht="21" x14ac:dyDescent="0.35">
      <c r="A85" s="94">
        <v>74</v>
      </c>
      <c r="B85" s="95">
        <v>44525</v>
      </c>
      <c r="C85" s="96">
        <v>124027812</v>
      </c>
      <c r="D85" s="96" t="s">
        <v>272</v>
      </c>
      <c r="E85" s="127"/>
      <c r="F85" s="129" t="s">
        <v>60</v>
      </c>
      <c r="G85" s="126">
        <v>3447</v>
      </c>
      <c r="H85" s="124">
        <f t="shared" si="3"/>
        <v>620.45999999999992</v>
      </c>
      <c r="I85" s="133"/>
      <c r="J85" s="109">
        <f t="shared" si="1"/>
        <v>4067.46</v>
      </c>
      <c r="K85" s="96"/>
      <c r="L85" s="104"/>
      <c r="M85" s="122">
        <f t="shared" si="2"/>
        <v>4067.46</v>
      </c>
      <c r="N85" s="134"/>
      <c r="O85" s="134"/>
      <c r="P85" s="132"/>
      <c r="Q85" s="2"/>
    </row>
    <row r="86" spans="1:17" ht="21" x14ac:dyDescent="0.35">
      <c r="A86" s="94">
        <v>75</v>
      </c>
      <c r="B86" s="95">
        <v>44573</v>
      </c>
      <c r="C86" s="96">
        <v>124027812</v>
      </c>
      <c r="D86" s="96" t="s">
        <v>273</v>
      </c>
      <c r="E86" s="127"/>
      <c r="F86" s="129" t="s">
        <v>60</v>
      </c>
      <c r="G86" s="126">
        <v>3993</v>
      </c>
      <c r="H86" s="124">
        <f t="shared" si="3"/>
        <v>718.74</v>
      </c>
      <c r="I86" s="133"/>
      <c r="J86" s="109">
        <f t="shared" si="1"/>
        <v>4711.74</v>
      </c>
      <c r="K86" s="96"/>
      <c r="L86" s="104"/>
      <c r="M86" s="122">
        <f t="shared" si="2"/>
        <v>4711.74</v>
      </c>
      <c r="N86" s="134"/>
      <c r="O86" s="134"/>
      <c r="P86" s="132"/>
      <c r="Q86" s="2"/>
    </row>
    <row r="87" spans="1:17" ht="21" x14ac:dyDescent="0.35">
      <c r="A87" s="94">
        <v>76</v>
      </c>
      <c r="B87" s="95">
        <v>44532</v>
      </c>
      <c r="C87" s="96">
        <v>124027812</v>
      </c>
      <c r="D87" s="96" t="s">
        <v>274</v>
      </c>
      <c r="E87" s="127"/>
      <c r="F87" s="129" t="s">
        <v>60</v>
      </c>
      <c r="G87" s="126">
        <v>3078</v>
      </c>
      <c r="H87" s="124">
        <f t="shared" si="3"/>
        <v>554.04</v>
      </c>
      <c r="I87" s="133"/>
      <c r="J87" s="109">
        <f t="shared" si="1"/>
        <v>3632.04</v>
      </c>
      <c r="K87" s="96"/>
      <c r="L87" s="104"/>
      <c r="M87" s="122">
        <f t="shared" si="2"/>
        <v>3632.04</v>
      </c>
      <c r="N87" s="134"/>
      <c r="O87" s="134"/>
      <c r="P87" s="132"/>
      <c r="Q87" s="2"/>
    </row>
    <row r="88" spans="1:17" ht="21" x14ac:dyDescent="0.35">
      <c r="A88" s="94">
        <v>77</v>
      </c>
      <c r="B88" s="95">
        <v>44518</v>
      </c>
      <c r="C88" s="96">
        <v>124027812</v>
      </c>
      <c r="D88" s="96" t="s">
        <v>275</v>
      </c>
      <c r="E88" s="127"/>
      <c r="F88" s="129" t="s">
        <v>60</v>
      </c>
      <c r="G88" s="126">
        <v>3078</v>
      </c>
      <c r="H88" s="124">
        <f t="shared" si="3"/>
        <v>554.04</v>
      </c>
      <c r="I88" s="133"/>
      <c r="J88" s="109">
        <f t="shared" si="1"/>
        <v>3632.04</v>
      </c>
      <c r="K88" s="96"/>
      <c r="L88" s="104"/>
      <c r="M88" s="122">
        <f t="shared" si="2"/>
        <v>3632.04</v>
      </c>
      <c r="N88" s="134"/>
      <c r="O88" s="134"/>
      <c r="P88" s="132"/>
      <c r="Q88" s="2"/>
    </row>
    <row r="89" spans="1:17" ht="21" x14ac:dyDescent="0.35">
      <c r="A89" s="94">
        <v>78</v>
      </c>
      <c r="B89" s="95">
        <v>44586</v>
      </c>
      <c r="C89" s="96">
        <v>124027812</v>
      </c>
      <c r="D89" s="96" t="s">
        <v>276</v>
      </c>
      <c r="E89" s="127"/>
      <c r="F89" s="129" t="s">
        <v>60</v>
      </c>
      <c r="G89" s="126">
        <v>4047</v>
      </c>
      <c r="H89" s="124">
        <f t="shared" si="3"/>
        <v>728.45999999999992</v>
      </c>
      <c r="I89" s="133"/>
      <c r="J89" s="109">
        <f t="shared" si="1"/>
        <v>4775.46</v>
      </c>
      <c r="K89" s="96"/>
      <c r="L89" s="104"/>
      <c r="M89" s="122">
        <f t="shared" si="2"/>
        <v>4775.46</v>
      </c>
      <c r="N89" s="134"/>
      <c r="O89" s="134"/>
      <c r="P89" s="132"/>
      <c r="Q89" s="2"/>
    </row>
    <row r="90" spans="1:17" ht="21" x14ac:dyDescent="0.35">
      <c r="A90" s="94">
        <v>79</v>
      </c>
      <c r="B90" s="95">
        <v>44608</v>
      </c>
      <c r="C90" s="96">
        <v>132234804</v>
      </c>
      <c r="D90" s="96" t="s">
        <v>277</v>
      </c>
      <c r="E90" s="129"/>
      <c r="F90" s="126" t="s">
        <v>282</v>
      </c>
      <c r="G90" s="124">
        <v>420000</v>
      </c>
      <c r="H90" s="122">
        <f t="shared" si="3"/>
        <v>75600</v>
      </c>
      <c r="I90" s="94"/>
      <c r="J90" s="109">
        <f t="shared" si="1"/>
        <v>495600</v>
      </c>
      <c r="K90" s="96"/>
      <c r="L90" s="104"/>
      <c r="M90" s="122">
        <f t="shared" si="2"/>
        <v>495600</v>
      </c>
      <c r="N90" s="134"/>
      <c r="O90" s="134"/>
      <c r="P90" s="132"/>
      <c r="Q90" s="2"/>
    </row>
    <row r="91" spans="1:17" ht="21" x14ac:dyDescent="0.35">
      <c r="A91" s="94">
        <v>80</v>
      </c>
      <c r="B91" s="95">
        <v>44608</v>
      </c>
      <c r="C91" s="96">
        <v>131511546</v>
      </c>
      <c r="D91" s="96" t="s">
        <v>278</v>
      </c>
      <c r="E91" s="129"/>
      <c r="F91" s="126" t="s">
        <v>283</v>
      </c>
      <c r="G91" s="124">
        <v>129033</v>
      </c>
      <c r="H91" s="122">
        <f t="shared" si="3"/>
        <v>23225.94</v>
      </c>
      <c r="I91" s="94"/>
      <c r="J91" s="109">
        <f t="shared" si="1"/>
        <v>152258.94</v>
      </c>
      <c r="K91" s="96"/>
      <c r="L91" s="104"/>
      <c r="M91" s="122">
        <f t="shared" si="2"/>
        <v>152258.94</v>
      </c>
      <c r="N91" s="126"/>
      <c r="O91" s="135"/>
      <c r="P91" s="132"/>
      <c r="Q91" s="2"/>
    </row>
    <row r="92" spans="1:17" ht="21" x14ac:dyDescent="0.35">
      <c r="A92" s="94">
        <v>81</v>
      </c>
      <c r="B92" s="95">
        <v>44608</v>
      </c>
      <c r="C92" s="96">
        <v>130228698</v>
      </c>
      <c r="D92" s="96" t="s">
        <v>279</v>
      </c>
      <c r="E92" s="129"/>
      <c r="F92" s="126" t="s">
        <v>226</v>
      </c>
      <c r="G92" s="124">
        <v>92000</v>
      </c>
      <c r="H92" s="122">
        <f t="shared" si="3"/>
        <v>16560</v>
      </c>
      <c r="I92" s="94"/>
      <c r="J92" s="109">
        <f t="shared" si="1"/>
        <v>108560</v>
      </c>
      <c r="K92" s="96"/>
      <c r="L92" s="104"/>
      <c r="M92" s="122">
        <f t="shared" si="2"/>
        <v>108560</v>
      </c>
      <c r="N92" s="126"/>
      <c r="O92" s="135"/>
      <c r="P92" s="132"/>
      <c r="Q92" s="2"/>
    </row>
    <row r="93" spans="1:17" ht="21" x14ac:dyDescent="0.35">
      <c r="A93" s="94">
        <v>82</v>
      </c>
      <c r="B93" s="95">
        <v>44608</v>
      </c>
      <c r="C93" s="96">
        <v>131804748</v>
      </c>
      <c r="D93" s="96" t="s">
        <v>280</v>
      </c>
      <c r="E93" s="129"/>
      <c r="F93" s="126" t="s">
        <v>281</v>
      </c>
      <c r="G93" s="124">
        <v>18008.45</v>
      </c>
      <c r="H93" s="122">
        <f t="shared" si="3"/>
        <v>3241.5210000000002</v>
      </c>
      <c r="I93" s="94"/>
      <c r="J93" s="109">
        <f t="shared" si="1"/>
        <v>21249.971000000001</v>
      </c>
      <c r="K93" s="96"/>
      <c r="L93" s="104"/>
      <c r="M93" s="129">
        <f t="shared" ref="M93:M97" si="4">+H93+G93</f>
        <v>21249.971000000001</v>
      </c>
      <c r="N93" s="126"/>
      <c r="O93" s="135"/>
      <c r="P93" s="132"/>
      <c r="Q93" s="2"/>
    </row>
    <row r="94" spans="1:17" ht="21" x14ac:dyDescent="0.35">
      <c r="A94" s="94">
        <v>83</v>
      </c>
      <c r="B94" s="95">
        <v>44602</v>
      </c>
      <c r="C94" s="96">
        <v>113952527</v>
      </c>
      <c r="D94" s="96" t="s">
        <v>284</v>
      </c>
      <c r="E94" s="126"/>
      <c r="F94" s="124" t="s">
        <v>285</v>
      </c>
      <c r="G94" s="122">
        <v>66666.95</v>
      </c>
      <c r="H94" s="129">
        <f t="shared" si="3"/>
        <v>12000.050999999999</v>
      </c>
      <c r="I94" s="94"/>
      <c r="J94" s="109">
        <f t="shared" si="1"/>
        <v>78667.000999999989</v>
      </c>
      <c r="K94" s="96"/>
      <c r="L94" s="104"/>
      <c r="M94" s="126">
        <f t="shared" si="4"/>
        <v>78667.000999999989</v>
      </c>
      <c r="N94" s="126"/>
      <c r="O94" s="135"/>
      <c r="P94" s="132"/>
      <c r="Q94" s="2"/>
    </row>
    <row r="95" spans="1:17" ht="21" x14ac:dyDescent="0.35">
      <c r="A95" s="94">
        <v>84</v>
      </c>
      <c r="B95" s="95">
        <v>44600</v>
      </c>
      <c r="C95" s="96">
        <v>130371652</v>
      </c>
      <c r="D95" s="96" t="s">
        <v>291</v>
      </c>
      <c r="E95" s="129"/>
      <c r="F95" s="126" t="s">
        <v>292</v>
      </c>
      <c r="G95" s="124">
        <v>49500</v>
      </c>
      <c r="H95" s="122">
        <f t="shared" si="3"/>
        <v>8910</v>
      </c>
      <c r="I95" s="94"/>
      <c r="J95" s="109">
        <f t="shared" si="1"/>
        <v>58410</v>
      </c>
      <c r="K95" s="96"/>
      <c r="L95" s="104"/>
      <c r="M95" s="126">
        <f t="shared" si="4"/>
        <v>58410</v>
      </c>
      <c r="N95" s="126"/>
      <c r="O95" s="135"/>
      <c r="P95" s="132"/>
      <c r="Q95" s="2"/>
    </row>
    <row r="96" spans="1:17" ht="21" x14ac:dyDescent="0.35">
      <c r="A96" s="94">
        <v>85</v>
      </c>
      <c r="B96" s="95">
        <v>44611</v>
      </c>
      <c r="C96" s="96">
        <v>101592941</v>
      </c>
      <c r="D96" s="96" t="s">
        <v>293</v>
      </c>
      <c r="E96" s="129"/>
      <c r="F96" s="126" t="s">
        <v>229</v>
      </c>
      <c r="G96" s="124">
        <v>69000</v>
      </c>
      <c r="H96" s="122">
        <f t="shared" si="3"/>
        <v>12420</v>
      </c>
      <c r="I96" s="94"/>
      <c r="J96" s="109">
        <f t="shared" si="1"/>
        <v>81420</v>
      </c>
      <c r="K96" s="96"/>
      <c r="L96" s="104"/>
      <c r="M96" s="126">
        <f t="shared" si="4"/>
        <v>81420</v>
      </c>
      <c r="N96" s="126"/>
      <c r="O96" s="135"/>
      <c r="P96" s="132"/>
      <c r="Q96" s="2"/>
    </row>
    <row r="97" spans="1:19" ht="21.75" thickBot="1" x14ac:dyDescent="0.4">
      <c r="A97" s="94">
        <v>86</v>
      </c>
      <c r="B97" s="95">
        <v>44613</v>
      </c>
      <c r="C97" s="96">
        <v>131424449</v>
      </c>
      <c r="D97" s="96" t="s">
        <v>294</v>
      </c>
      <c r="E97" s="129"/>
      <c r="F97" s="126" t="s">
        <v>295</v>
      </c>
      <c r="G97" s="124">
        <v>1044390.32</v>
      </c>
      <c r="H97" s="122">
        <f t="shared" si="3"/>
        <v>187990.25759999998</v>
      </c>
      <c r="I97" s="94"/>
      <c r="J97" s="109">
        <f t="shared" si="1"/>
        <v>1232380.5776</v>
      </c>
      <c r="K97" s="96"/>
      <c r="L97" s="104"/>
      <c r="M97" s="126">
        <f t="shared" si="4"/>
        <v>1232380.5776</v>
      </c>
      <c r="N97" s="126"/>
      <c r="O97" s="135"/>
      <c r="P97" s="132"/>
      <c r="Q97" s="2"/>
    </row>
    <row r="98" spans="1:19" ht="24" thickBot="1" x14ac:dyDescent="0.4">
      <c r="F98" s="128" t="s">
        <v>202</v>
      </c>
      <c r="G98" s="125">
        <f>SUM(G12:G97)</f>
        <v>7060262.7500000009</v>
      </c>
      <c r="H98" s="125">
        <f>SUM(H12:H97)</f>
        <v>1235121.2517679462</v>
      </c>
      <c r="I98" s="84">
        <f>SUM(I12:I63)</f>
        <v>0</v>
      </c>
      <c r="J98" s="125">
        <f>SUM(J12:J97)</f>
        <v>8287284.0017679464</v>
      </c>
      <c r="K98" s="125"/>
      <c r="L98" s="125"/>
      <c r="M98" s="125">
        <f>SUM(M12:M97)</f>
        <v>8287284.0017679464</v>
      </c>
      <c r="N98" s="124"/>
      <c r="O98" s="137"/>
      <c r="P98" s="136"/>
      <c r="Q98" s="2"/>
    </row>
    <row r="99" spans="1:19" ht="24" thickBot="1" x14ac:dyDescent="0.4">
      <c r="G99" s="138"/>
      <c r="N99" s="70" t="s">
        <v>203</v>
      </c>
      <c r="O99" s="70"/>
    </row>
    <row r="100" spans="1:19" ht="21" x14ac:dyDescent="0.35">
      <c r="O100" s="111"/>
    </row>
    <row r="101" spans="1:19" ht="21" x14ac:dyDescent="0.35">
      <c r="G101" s="138"/>
      <c r="O101" s="111"/>
    </row>
    <row r="102" spans="1:19" ht="21" x14ac:dyDescent="0.35">
      <c r="O102" s="111"/>
    </row>
    <row r="103" spans="1:19" ht="21" x14ac:dyDescent="0.35">
      <c r="O103" s="111"/>
    </row>
    <row r="104" spans="1:19" ht="23.25" x14ac:dyDescent="0.35">
      <c r="B104" s="193" t="s">
        <v>266</v>
      </c>
      <c r="C104" s="193"/>
      <c r="D104" s="193"/>
      <c r="E104" s="123"/>
      <c r="G104" s="193" t="s">
        <v>267</v>
      </c>
      <c r="H104" s="193"/>
      <c r="I104" s="193"/>
      <c r="J104" s="193"/>
      <c r="O104" s="111"/>
    </row>
    <row r="105" spans="1:19" ht="21" x14ac:dyDescent="0.35">
      <c r="O105" s="111"/>
    </row>
    <row r="106" spans="1:19" ht="23.25" x14ac:dyDescent="0.35">
      <c r="O106" s="113"/>
      <c r="P106" s="112"/>
      <c r="Q106" s="112"/>
      <c r="R106" s="112"/>
      <c r="S106" s="112"/>
    </row>
  </sheetData>
  <mergeCells count="6">
    <mergeCell ref="A7:O7"/>
    <mergeCell ref="A8:O8"/>
    <mergeCell ref="A9:O9"/>
    <mergeCell ref="A10:O10"/>
    <mergeCell ref="B104:D104"/>
    <mergeCell ref="G104:J10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73"/>
  <sheetViews>
    <sheetView tabSelected="1" topLeftCell="B1" workbookViewId="0">
      <selection activeCell="C74" sqref="C74"/>
    </sheetView>
  </sheetViews>
  <sheetFormatPr baseColWidth="10" defaultRowHeight="15" x14ac:dyDescent="0.25"/>
  <cols>
    <col min="1" max="1" width="26.85546875" customWidth="1"/>
    <col min="2" max="2" width="26.140625" customWidth="1"/>
    <col min="3" max="3" width="86.85546875" style="180" customWidth="1"/>
    <col min="4" max="4" width="78.5703125" customWidth="1"/>
    <col min="5" max="5" width="31.140625" customWidth="1"/>
    <col min="6" max="6" width="33.85546875" hidden="1" customWidth="1"/>
    <col min="9" max="9" width="15.140625" bestFit="1" customWidth="1"/>
  </cols>
  <sheetData>
    <row r="6" spans="1:10" ht="21" x14ac:dyDescent="0.35">
      <c r="A6" s="194" t="s">
        <v>123</v>
      </c>
      <c r="B6" s="194"/>
      <c r="C6" s="194"/>
      <c r="D6" s="194"/>
      <c r="E6" s="194"/>
      <c r="F6" s="194"/>
      <c r="G6" s="169"/>
      <c r="H6" s="169"/>
      <c r="I6" s="169"/>
      <c r="J6" s="169"/>
    </row>
    <row r="7" spans="1:10" ht="21" x14ac:dyDescent="0.35">
      <c r="A7" s="194" t="s">
        <v>335</v>
      </c>
      <c r="B7" s="194"/>
      <c r="C7" s="194"/>
      <c r="D7" s="194"/>
      <c r="E7" s="194"/>
      <c r="F7" s="194"/>
      <c r="G7" s="169"/>
      <c r="H7" s="169"/>
      <c r="I7" s="169"/>
      <c r="J7" s="169"/>
    </row>
    <row r="8" spans="1:10" ht="21" x14ac:dyDescent="0.35">
      <c r="A8" s="194" t="s">
        <v>349</v>
      </c>
      <c r="B8" s="194"/>
      <c r="C8" s="194"/>
      <c r="D8" s="194"/>
      <c r="E8" s="194"/>
      <c r="F8" s="194"/>
      <c r="G8" s="169"/>
      <c r="H8" s="169"/>
      <c r="I8" s="169"/>
      <c r="J8" s="169"/>
    </row>
    <row r="9" spans="1:10" ht="21" x14ac:dyDescent="0.35">
      <c r="A9" s="195" t="s">
        <v>336</v>
      </c>
      <c r="B9" s="195"/>
      <c r="C9" s="195"/>
      <c r="D9" s="195"/>
      <c r="E9" s="195"/>
      <c r="F9" s="195"/>
      <c r="G9" s="169"/>
      <c r="H9" s="169"/>
      <c r="I9" s="169"/>
      <c r="J9" s="169"/>
    </row>
    <row r="10" spans="1:10" ht="35.25" customHeight="1" x14ac:dyDescent="0.25">
      <c r="A10" s="182" t="s">
        <v>337</v>
      </c>
      <c r="B10" s="182" t="s">
        <v>0</v>
      </c>
      <c r="C10" s="182" t="s">
        <v>338</v>
      </c>
      <c r="D10" s="182" t="s">
        <v>233</v>
      </c>
      <c r="E10" s="182" t="s">
        <v>339</v>
      </c>
      <c r="F10" s="170" t="s">
        <v>340</v>
      </c>
    </row>
    <row r="11" spans="1:10" ht="23.25" x14ac:dyDescent="0.35">
      <c r="A11" s="174" t="s">
        <v>192</v>
      </c>
      <c r="B11" s="187">
        <v>44531</v>
      </c>
      <c r="C11" s="178" t="s">
        <v>52</v>
      </c>
      <c r="D11" s="183" t="s">
        <v>316</v>
      </c>
      <c r="E11" s="175">
        <v>11800</v>
      </c>
      <c r="F11" s="171"/>
    </row>
    <row r="12" spans="1:10" ht="23.25" x14ac:dyDescent="0.35">
      <c r="A12" s="174" t="s">
        <v>289</v>
      </c>
      <c r="B12" s="187">
        <v>44567</v>
      </c>
      <c r="C12" s="178" t="s">
        <v>52</v>
      </c>
      <c r="D12" s="183" t="s">
        <v>316</v>
      </c>
      <c r="E12" s="175">
        <v>11800</v>
      </c>
      <c r="F12" s="171"/>
    </row>
    <row r="13" spans="1:10" ht="23.25" x14ac:dyDescent="0.35">
      <c r="A13" s="174" t="s">
        <v>290</v>
      </c>
      <c r="B13" s="187">
        <v>44596</v>
      </c>
      <c r="C13" s="178" t="s">
        <v>52</v>
      </c>
      <c r="D13" s="183" t="s">
        <v>316</v>
      </c>
      <c r="E13" s="175">
        <v>11800</v>
      </c>
      <c r="F13" s="171"/>
    </row>
    <row r="14" spans="1:10" ht="23.25" x14ac:dyDescent="0.35">
      <c r="A14" s="174" t="s">
        <v>179</v>
      </c>
      <c r="B14" s="187">
        <v>44539</v>
      </c>
      <c r="C14" s="178" t="s">
        <v>60</v>
      </c>
      <c r="D14" s="183" t="s">
        <v>318</v>
      </c>
      <c r="E14" s="175">
        <v>2907</v>
      </c>
      <c r="F14" s="171"/>
    </row>
    <row r="15" spans="1:10" ht="23.25" x14ac:dyDescent="0.35">
      <c r="A15" s="174" t="s">
        <v>180</v>
      </c>
      <c r="B15" s="187">
        <v>44544</v>
      </c>
      <c r="C15" s="178" t="s">
        <v>60</v>
      </c>
      <c r="D15" s="183" t="s">
        <v>318</v>
      </c>
      <c r="E15" s="175">
        <v>13620</v>
      </c>
      <c r="F15" s="171"/>
    </row>
    <row r="16" spans="1:10" ht="23.25" x14ac:dyDescent="0.35">
      <c r="A16" s="174" t="s">
        <v>223</v>
      </c>
      <c r="B16" s="187">
        <v>44537</v>
      </c>
      <c r="C16" s="178" t="s">
        <v>60</v>
      </c>
      <c r="D16" s="183" t="s">
        <v>318</v>
      </c>
      <c r="E16" s="175">
        <v>3648</v>
      </c>
      <c r="F16" s="171"/>
    </row>
    <row r="17" spans="1:6" ht="23.25" x14ac:dyDescent="0.35">
      <c r="A17" s="174" t="s">
        <v>182</v>
      </c>
      <c r="B17" s="187">
        <v>44558</v>
      </c>
      <c r="C17" s="178" t="s">
        <v>60</v>
      </c>
      <c r="D17" s="183" t="s">
        <v>318</v>
      </c>
      <c r="E17" s="175">
        <v>2679</v>
      </c>
      <c r="F17" s="171"/>
    </row>
    <row r="18" spans="1:6" ht="23.25" x14ac:dyDescent="0.35">
      <c r="A18" s="174" t="s">
        <v>183</v>
      </c>
      <c r="B18" s="187">
        <v>44544</v>
      </c>
      <c r="C18" s="178" t="s">
        <v>60</v>
      </c>
      <c r="D18" s="183" t="s">
        <v>318</v>
      </c>
      <c r="E18" s="175">
        <v>12933</v>
      </c>
      <c r="F18" s="171"/>
    </row>
    <row r="19" spans="1:6" ht="23.25" x14ac:dyDescent="0.35">
      <c r="A19" s="174" t="s">
        <v>184</v>
      </c>
      <c r="B19" s="187">
        <v>44504</v>
      </c>
      <c r="C19" s="178" t="s">
        <v>60</v>
      </c>
      <c r="D19" s="183" t="s">
        <v>318</v>
      </c>
      <c r="E19" s="175">
        <v>3591</v>
      </c>
      <c r="F19" s="171"/>
    </row>
    <row r="20" spans="1:6" ht="23.25" x14ac:dyDescent="0.35">
      <c r="A20" s="174" t="s">
        <v>185</v>
      </c>
      <c r="B20" s="187">
        <v>44505</v>
      </c>
      <c r="C20" s="178" t="s">
        <v>60</v>
      </c>
      <c r="D20" s="183" t="s">
        <v>318</v>
      </c>
      <c r="E20" s="175">
        <v>9322</v>
      </c>
      <c r="F20" s="171"/>
    </row>
    <row r="21" spans="1:6" ht="23.25" x14ac:dyDescent="0.35">
      <c r="A21" s="174" t="s">
        <v>186</v>
      </c>
      <c r="B21" s="187">
        <v>44511</v>
      </c>
      <c r="C21" s="178" t="s">
        <v>60</v>
      </c>
      <c r="D21" s="183" t="s">
        <v>318</v>
      </c>
      <c r="E21" s="175">
        <v>3420</v>
      </c>
      <c r="F21" s="171"/>
    </row>
    <row r="22" spans="1:6" ht="23.25" x14ac:dyDescent="0.35">
      <c r="A22" s="174" t="s">
        <v>212</v>
      </c>
      <c r="B22" s="187" t="s">
        <v>213</v>
      </c>
      <c r="C22" s="178" t="s">
        <v>226</v>
      </c>
      <c r="D22" s="183" t="s">
        <v>319</v>
      </c>
      <c r="E22" s="175">
        <v>398412.60399999999</v>
      </c>
      <c r="F22" s="171"/>
    </row>
    <row r="23" spans="1:6" ht="23.25" x14ac:dyDescent="0.35">
      <c r="A23" s="174" t="s">
        <v>206</v>
      </c>
      <c r="B23" s="187">
        <v>44713</v>
      </c>
      <c r="C23" s="178" t="s">
        <v>112</v>
      </c>
      <c r="D23" s="183" t="s">
        <v>320</v>
      </c>
      <c r="E23" s="175">
        <v>11800</v>
      </c>
      <c r="F23" s="171"/>
    </row>
    <row r="24" spans="1:6" ht="23.25" x14ac:dyDescent="0.35">
      <c r="A24" s="174" t="s">
        <v>207</v>
      </c>
      <c r="B24" s="187">
        <v>44621</v>
      </c>
      <c r="C24" s="178" t="s">
        <v>209</v>
      </c>
      <c r="D24" s="183" t="s">
        <v>319</v>
      </c>
      <c r="E24" s="175">
        <v>80449.7699679465</v>
      </c>
      <c r="F24" s="171"/>
    </row>
    <row r="25" spans="1:6" ht="23.25" x14ac:dyDescent="0.35">
      <c r="A25" s="174" t="s">
        <v>215</v>
      </c>
      <c r="B25" s="187" t="s">
        <v>214</v>
      </c>
      <c r="C25" s="178" t="s">
        <v>226</v>
      </c>
      <c r="D25" s="183" t="s">
        <v>319</v>
      </c>
      <c r="E25" s="175">
        <v>212651.04499999998</v>
      </c>
      <c r="F25" s="171"/>
    </row>
    <row r="26" spans="1:6" ht="23.25" x14ac:dyDescent="0.35">
      <c r="A26" s="174" t="s">
        <v>239</v>
      </c>
      <c r="B26" s="187">
        <v>44599</v>
      </c>
      <c r="C26" s="178" t="s">
        <v>17</v>
      </c>
      <c r="D26" s="183" t="s">
        <v>321</v>
      </c>
      <c r="E26" s="175">
        <v>180068</v>
      </c>
      <c r="F26" s="171"/>
    </row>
    <row r="27" spans="1:6" ht="23.25" x14ac:dyDescent="0.35">
      <c r="A27" s="174" t="s">
        <v>243</v>
      </c>
      <c r="B27" s="187">
        <v>44595</v>
      </c>
      <c r="C27" s="178" t="s">
        <v>112</v>
      </c>
      <c r="D27" s="183" t="s">
        <v>320</v>
      </c>
      <c r="E27" s="175">
        <v>11800</v>
      </c>
      <c r="F27" s="171"/>
    </row>
    <row r="28" spans="1:6" ht="23.25" x14ac:dyDescent="0.35">
      <c r="A28" s="174" t="s">
        <v>240</v>
      </c>
      <c r="B28" s="187">
        <v>44592</v>
      </c>
      <c r="C28" s="178" t="s">
        <v>288</v>
      </c>
      <c r="D28" s="183" t="s">
        <v>322</v>
      </c>
      <c r="E28" s="175">
        <v>26573.599999999999</v>
      </c>
      <c r="F28" s="171"/>
    </row>
    <row r="29" spans="1:6" ht="23.25" x14ac:dyDescent="0.35">
      <c r="A29" s="174" t="s">
        <v>242</v>
      </c>
      <c r="B29" s="187">
        <v>44592</v>
      </c>
      <c r="C29" s="178" t="s">
        <v>288</v>
      </c>
      <c r="D29" s="183" t="s">
        <v>322</v>
      </c>
      <c r="E29" s="175">
        <v>4720</v>
      </c>
      <c r="F29" s="171"/>
    </row>
    <row r="30" spans="1:6" ht="23.25" x14ac:dyDescent="0.35">
      <c r="A30" s="174" t="s">
        <v>244</v>
      </c>
      <c r="B30" s="187">
        <v>44601</v>
      </c>
      <c r="C30" s="178" t="s">
        <v>245</v>
      </c>
      <c r="D30" s="183" t="s">
        <v>319</v>
      </c>
      <c r="E30" s="175">
        <v>5605</v>
      </c>
      <c r="F30" s="171"/>
    </row>
    <row r="31" spans="1:6" ht="23.25" x14ac:dyDescent="0.35">
      <c r="A31" s="174" t="s">
        <v>246</v>
      </c>
      <c r="B31" s="187">
        <v>44602</v>
      </c>
      <c r="C31" s="178" t="s">
        <v>98</v>
      </c>
      <c r="D31" s="183" t="s">
        <v>323</v>
      </c>
      <c r="E31" s="175">
        <v>15989</v>
      </c>
      <c r="F31" s="171"/>
    </row>
    <row r="32" spans="1:6" ht="23.25" x14ac:dyDescent="0.35">
      <c r="A32" s="174" t="s">
        <v>249</v>
      </c>
      <c r="B32" s="187">
        <v>44596</v>
      </c>
      <c r="C32" s="178" t="s">
        <v>307</v>
      </c>
      <c r="D32" s="183" t="s">
        <v>324</v>
      </c>
      <c r="E32" s="175">
        <v>7438.72</v>
      </c>
      <c r="F32" s="171"/>
    </row>
    <row r="33" spans="1:6" ht="23.25" x14ac:dyDescent="0.35">
      <c r="A33" s="174" t="s">
        <v>251</v>
      </c>
      <c r="B33" s="187">
        <v>44594</v>
      </c>
      <c r="C33" s="178" t="s">
        <v>252</v>
      </c>
      <c r="D33" s="183" t="s">
        <v>319</v>
      </c>
      <c r="E33" s="175">
        <v>31012</v>
      </c>
      <c r="F33" s="171"/>
    </row>
    <row r="34" spans="1:6" ht="23.25" x14ac:dyDescent="0.35">
      <c r="A34" s="174" t="s">
        <v>253</v>
      </c>
      <c r="B34" s="187">
        <v>44594</v>
      </c>
      <c r="C34" s="178" t="s">
        <v>254</v>
      </c>
      <c r="D34" s="183" t="s">
        <v>325</v>
      </c>
      <c r="E34" s="175">
        <v>68259.837599999999</v>
      </c>
      <c r="F34" s="171"/>
    </row>
    <row r="35" spans="1:6" ht="23.25" x14ac:dyDescent="0.35">
      <c r="A35" s="174" t="s">
        <v>255</v>
      </c>
      <c r="B35" s="187">
        <v>44594</v>
      </c>
      <c r="C35" s="178" t="s">
        <v>254</v>
      </c>
      <c r="D35" s="183" t="s">
        <v>325</v>
      </c>
      <c r="E35" s="175">
        <v>14750</v>
      </c>
      <c r="F35" s="171"/>
    </row>
    <row r="36" spans="1:6" ht="23.25" x14ac:dyDescent="0.35">
      <c r="A36" s="174" t="s">
        <v>256</v>
      </c>
      <c r="B36" s="187">
        <v>44599</v>
      </c>
      <c r="C36" s="178" t="s">
        <v>254</v>
      </c>
      <c r="D36" s="183" t="s">
        <v>325</v>
      </c>
      <c r="E36" s="175">
        <v>20243.9738</v>
      </c>
      <c r="F36" s="171"/>
    </row>
    <row r="37" spans="1:6" ht="23.25" x14ac:dyDescent="0.35">
      <c r="A37" s="174" t="s">
        <v>257</v>
      </c>
      <c r="B37" s="187">
        <v>44599</v>
      </c>
      <c r="C37" s="178" t="s">
        <v>254</v>
      </c>
      <c r="D37" s="183" t="s">
        <v>325</v>
      </c>
      <c r="E37" s="175">
        <v>32892.5</v>
      </c>
      <c r="F37" s="171"/>
    </row>
    <row r="38" spans="1:6" ht="23.25" x14ac:dyDescent="0.35">
      <c r="A38" s="174" t="s">
        <v>262</v>
      </c>
      <c r="B38" s="187">
        <v>44595</v>
      </c>
      <c r="C38" s="178" t="s">
        <v>263</v>
      </c>
      <c r="D38" s="183" t="s">
        <v>326</v>
      </c>
      <c r="E38" s="175">
        <v>1385320</v>
      </c>
      <c r="F38" s="171"/>
    </row>
    <row r="39" spans="1:6" ht="23.25" x14ac:dyDescent="0.35">
      <c r="A39" s="174" t="s">
        <v>268</v>
      </c>
      <c r="B39" s="187">
        <v>44603</v>
      </c>
      <c r="C39" s="178" t="s">
        <v>226</v>
      </c>
      <c r="D39" s="183" t="s">
        <v>319</v>
      </c>
      <c r="E39" s="175">
        <v>112878.03300000001</v>
      </c>
      <c r="F39" s="171"/>
    </row>
    <row r="40" spans="1:6" ht="23.25" x14ac:dyDescent="0.35">
      <c r="A40" s="174" t="s">
        <v>269</v>
      </c>
      <c r="B40" s="187">
        <v>44601</v>
      </c>
      <c r="C40" s="178" t="s">
        <v>112</v>
      </c>
      <c r="D40" s="183" t="s">
        <v>320</v>
      </c>
      <c r="E40" s="176">
        <v>15104.047200000001</v>
      </c>
      <c r="F40" s="171"/>
    </row>
    <row r="41" spans="1:6" ht="23.25" x14ac:dyDescent="0.35">
      <c r="A41" s="174" t="s">
        <v>277</v>
      </c>
      <c r="B41" s="187">
        <v>44608</v>
      </c>
      <c r="C41" s="178" t="s">
        <v>282</v>
      </c>
      <c r="D41" s="183" t="s">
        <v>327</v>
      </c>
      <c r="E41" s="176">
        <v>495600</v>
      </c>
      <c r="F41" s="171"/>
    </row>
    <row r="42" spans="1:6" ht="23.25" x14ac:dyDescent="0.35">
      <c r="A42" s="174" t="s">
        <v>278</v>
      </c>
      <c r="B42" s="187">
        <v>44608</v>
      </c>
      <c r="C42" s="178" t="s">
        <v>283</v>
      </c>
      <c r="D42" s="183" t="s">
        <v>317</v>
      </c>
      <c r="E42" s="176">
        <v>152258.94</v>
      </c>
      <c r="F42" s="171"/>
    </row>
    <row r="43" spans="1:6" ht="23.25" x14ac:dyDescent="0.35">
      <c r="A43" s="174" t="s">
        <v>279</v>
      </c>
      <c r="B43" s="187">
        <v>44608</v>
      </c>
      <c r="C43" s="178" t="s">
        <v>226</v>
      </c>
      <c r="D43" s="183" t="s">
        <v>319</v>
      </c>
      <c r="E43" s="176">
        <v>108560</v>
      </c>
      <c r="F43" s="171"/>
    </row>
    <row r="44" spans="1:6" ht="23.25" x14ac:dyDescent="0.35">
      <c r="A44" s="174" t="s">
        <v>280</v>
      </c>
      <c r="B44" s="187">
        <v>44608</v>
      </c>
      <c r="C44" s="178" t="s">
        <v>281</v>
      </c>
      <c r="D44" s="183" t="s">
        <v>319</v>
      </c>
      <c r="E44" s="176">
        <v>21249.971000000001</v>
      </c>
      <c r="F44" s="171"/>
    </row>
    <row r="45" spans="1:6" ht="23.25" x14ac:dyDescent="0.35">
      <c r="A45" s="174" t="s">
        <v>284</v>
      </c>
      <c r="B45" s="187">
        <v>44602</v>
      </c>
      <c r="C45" s="178" t="s">
        <v>285</v>
      </c>
      <c r="D45" s="183" t="s">
        <v>328</v>
      </c>
      <c r="E45" s="176">
        <v>78667.000999999989</v>
      </c>
      <c r="F45" s="171"/>
    </row>
    <row r="46" spans="1:6" ht="23.25" x14ac:dyDescent="0.35">
      <c r="A46" s="174" t="s">
        <v>291</v>
      </c>
      <c r="B46" s="187">
        <v>44600</v>
      </c>
      <c r="C46" s="178" t="s">
        <v>292</v>
      </c>
      <c r="D46" s="183" t="s">
        <v>319</v>
      </c>
      <c r="E46" s="176">
        <v>58410</v>
      </c>
      <c r="F46" s="171"/>
    </row>
    <row r="47" spans="1:6" ht="23.25" x14ac:dyDescent="0.35">
      <c r="A47" s="174" t="s">
        <v>293</v>
      </c>
      <c r="B47" s="187">
        <v>44611</v>
      </c>
      <c r="C47" s="178" t="s">
        <v>229</v>
      </c>
      <c r="D47" s="183" t="s">
        <v>317</v>
      </c>
      <c r="E47" s="176">
        <v>81420</v>
      </c>
      <c r="F47" s="171"/>
    </row>
    <row r="48" spans="1:6" ht="23.25" x14ac:dyDescent="0.35">
      <c r="A48" s="174" t="s">
        <v>294</v>
      </c>
      <c r="B48" s="187">
        <v>44613</v>
      </c>
      <c r="C48" s="178" t="s">
        <v>295</v>
      </c>
      <c r="D48" s="183" t="s">
        <v>319</v>
      </c>
      <c r="E48" s="176">
        <v>1232380.5776</v>
      </c>
      <c r="F48" s="171"/>
    </row>
    <row r="49" spans="1:9" ht="23.25" x14ac:dyDescent="0.35">
      <c r="A49" s="174" t="s">
        <v>298</v>
      </c>
      <c r="B49" s="187">
        <v>44613</v>
      </c>
      <c r="C49" s="178" t="s">
        <v>315</v>
      </c>
      <c r="D49" s="183" t="s">
        <v>329</v>
      </c>
      <c r="E49" s="176">
        <v>200600</v>
      </c>
      <c r="F49" s="171"/>
    </row>
    <row r="50" spans="1:9" ht="23.25" x14ac:dyDescent="0.35">
      <c r="A50" s="174" t="s">
        <v>299</v>
      </c>
      <c r="B50" s="187">
        <v>44609</v>
      </c>
      <c r="C50" s="178" t="s">
        <v>300</v>
      </c>
      <c r="D50" s="183" t="s">
        <v>330</v>
      </c>
      <c r="E50" s="176">
        <v>3658</v>
      </c>
      <c r="F50" s="171"/>
    </row>
    <row r="51" spans="1:9" ht="23.25" x14ac:dyDescent="0.35">
      <c r="A51" s="174" t="s">
        <v>256</v>
      </c>
      <c r="B51" s="187">
        <v>44609</v>
      </c>
      <c r="C51" s="178" t="s">
        <v>301</v>
      </c>
      <c r="D51" s="183" t="s">
        <v>331</v>
      </c>
      <c r="E51" s="176">
        <v>4720</v>
      </c>
      <c r="F51" s="171"/>
    </row>
    <row r="52" spans="1:9" ht="23.25" x14ac:dyDescent="0.35">
      <c r="A52" s="174" t="s">
        <v>302</v>
      </c>
      <c r="B52" s="187">
        <v>44556</v>
      </c>
      <c r="C52" s="178" t="s">
        <v>77</v>
      </c>
      <c r="D52" s="183" t="s">
        <v>332</v>
      </c>
      <c r="E52" s="176">
        <v>175140.73</v>
      </c>
      <c r="F52" s="171"/>
    </row>
    <row r="53" spans="1:9" ht="23.25" x14ac:dyDescent="0.35">
      <c r="A53" s="174" t="s">
        <v>303</v>
      </c>
      <c r="B53" s="187">
        <v>44587</v>
      </c>
      <c r="C53" s="178" t="str">
        <f>+C52</f>
        <v>WIND TELECOM</v>
      </c>
      <c r="D53" s="183" t="s">
        <v>332</v>
      </c>
      <c r="E53" s="176">
        <v>175140.73</v>
      </c>
      <c r="F53" s="171"/>
    </row>
    <row r="54" spans="1:9" ht="23.25" x14ac:dyDescent="0.35">
      <c r="A54" s="174" t="s">
        <v>304</v>
      </c>
      <c r="B54" s="187">
        <v>44601</v>
      </c>
      <c r="C54" s="178" t="s">
        <v>305</v>
      </c>
      <c r="D54" s="183" t="s">
        <v>333</v>
      </c>
      <c r="E54" s="176">
        <v>96760</v>
      </c>
      <c r="F54" s="171"/>
    </row>
    <row r="55" spans="1:9" ht="23.25" x14ac:dyDescent="0.35">
      <c r="A55" s="174" t="s">
        <v>306</v>
      </c>
      <c r="B55" s="187">
        <v>44595</v>
      </c>
      <c r="C55" s="178" t="str">
        <f>+C54</f>
        <v>PEDRO MARIA ABREU ABREU</v>
      </c>
      <c r="D55" s="183" t="s">
        <v>333</v>
      </c>
      <c r="E55" s="176">
        <v>28320</v>
      </c>
      <c r="F55" s="171"/>
    </row>
    <row r="56" spans="1:9" ht="23.25" x14ac:dyDescent="0.35">
      <c r="A56" s="174" t="s">
        <v>309</v>
      </c>
      <c r="B56" s="187">
        <v>44480</v>
      </c>
      <c r="C56" s="178" t="s">
        <v>308</v>
      </c>
      <c r="D56" s="183" t="s">
        <v>324</v>
      </c>
      <c r="E56" s="176">
        <v>15576</v>
      </c>
      <c r="F56" s="171"/>
    </row>
    <row r="57" spans="1:9" ht="23.25" x14ac:dyDescent="0.35">
      <c r="A57" s="174" t="s">
        <v>310</v>
      </c>
      <c r="B57" s="187">
        <f>+B56</f>
        <v>44480</v>
      </c>
      <c r="C57" s="178" t="s">
        <v>308</v>
      </c>
      <c r="D57" s="183" t="s">
        <v>324</v>
      </c>
      <c r="E57" s="176">
        <v>2950</v>
      </c>
      <c r="F57" s="171"/>
    </row>
    <row r="58" spans="1:9" ht="23.25" x14ac:dyDescent="0.35">
      <c r="A58" s="174" t="s">
        <v>311</v>
      </c>
      <c r="B58" s="187">
        <v>44602</v>
      </c>
      <c r="C58" s="178" t="s">
        <v>288</v>
      </c>
      <c r="D58" s="183" t="s">
        <v>322</v>
      </c>
      <c r="E58" s="176">
        <v>5062.2</v>
      </c>
      <c r="F58" s="171"/>
    </row>
    <row r="59" spans="1:9" ht="23.25" x14ac:dyDescent="0.35">
      <c r="A59" s="174" t="s">
        <v>313</v>
      </c>
      <c r="B59" s="187">
        <v>44592</v>
      </c>
      <c r="C59" s="178" t="s">
        <v>312</v>
      </c>
      <c r="D59" s="183" t="s">
        <v>334</v>
      </c>
      <c r="E59" s="176">
        <v>350853.09</v>
      </c>
      <c r="F59" s="171"/>
    </row>
    <row r="60" spans="1:9" ht="23.25" x14ac:dyDescent="0.35">
      <c r="A60" s="177" t="s">
        <v>260</v>
      </c>
      <c r="B60" s="188">
        <v>44594</v>
      </c>
      <c r="C60" s="178" t="s">
        <v>314</v>
      </c>
      <c r="D60" s="183" t="s">
        <v>319</v>
      </c>
      <c r="E60" s="176">
        <v>4559.96</v>
      </c>
      <c r="F60" s="171"/>
    </row>
    <row r="61" spans="1:9" ht="24" thickBot="1" x14ac:dyDescent="0.4">
      <c r="A61" s="174" t="s">
        <v>261</v>
      </c>
      <c r="B61" s="187">
        <v>44594</v>
      </c>
      <c r="C61" s="178" t="s">
        <v>314</v>
      </c>
      <c r="D61" s="183" t="s">
        <v>319</v>
      </c>
      <c r="E61" s="184">
        <v>30000.384000000002</v>
      </c>
      <c r="F61" s="171"/>
    </row>
    <row r="62" spans="1:9" ht="21.75" thickBot="1" x14ac:dyDescent="0.4">
      <c r="A62" s="2"/>
      <c r="B62" s="2"/>
      <c r="C62" s="179"/>
      <c r="D62" s="185" t="s">
        <v>341</v>
      </c>
      <c r="E62" s="186">
        <f>SUM(E11:E61)</f>
        <v>6045375.7141679469</v>
      </c>
      <c r="F62" s="2"/>
      <c r="I62" s="138"/>
    </row>
    <row r="63" spans="1:9" x14ac:dyDescent="0.25">
      <c r="A63" s="2"/>
      <c r="B63" s="2"/>
      <c r="C63" s="179"/>
      <c r="D63" s="2"/>
      <c r="E63" s="2"/>
      <c r="F63" s="2"/>
    </row>
    <row r="64" spans="1:9" x14ac:dyDescent="0.25">
      <c r="A64" s="2"/>
      <c r="B64" s="2"/>
      <c r="C64" s="179"/>
      <c r="D64" s="2"/>
      <c r="E64" s="2"/>
      <c r="F64" s="2"/>
    </row>
    <row r="65" spans="1:7" x14ac:dyDescent="0.25">
      <c r="A65" s="2"/>
      <c r="B65" s="2"/>
      <c r="C65" s="179"/>
      <c r="D65" s="2"/>
      <c r="E65" s="2"/>
      <c r="F65" s="2"/>
    </row>
    <row r="66" spans="1:7" x14ac:dyDescent="0.25">
      <c r="A66" s="2"/>
      <c r="B66" s="2"/>
      <c r="C66" s="179"/>
      <c r="D66" s="2"/>
      <c r="E66" s="2"/>
      <c r="F66" s="2"/>
    </row>
    <row r="67" spans="1:7" x14ac:dyDescent="0.25">
      <c r="A67" s="2"/>
      <c r="B67" s="2"/>
      <c r="C67" s="179"/>
      <c r="D67" s="2"/>
      <c r="E67" s="2"/>
      <c r="F67" s="2"/>
    </row>
    <row r="68" spans="1:7" x14ac:dyDescent="0.25">
      <c r="A68" t="s">
        <v>342</v>
      </c>
      <c r="D68" s="172"/>
      <c r="E68" s="172"/>
    </row>
    <row r="69" spans="1:7" ht="23.25" customHeight="1" x14ac:dyDescent="0.5">
      <c r="A69" s="199" t="s">
        <v>343</v>
      </c>
      <c r="B69" s="199"/>
      <c r="C69" s="200"/>
      <c r="D69" s="199" t="s">
        <v>344</v>
      </c>
      <c r="E69" s="199"/>
      <c r="F69" s="196"/>
      <c r="G69" s="197"/>
    </row>
    <row r="70" spans="1:7" ht="27" customHeight="1" x14ac:dyDescent="0.5">
      <c r="A70" s="201" t="s">
        <v>345</v>
      </c>
      <c r="B70" s="201"/>
      <c r="C70" s="200"/>
      <c r="D70" s="201" t="s">
        <v>346</v>
      </c>
      <c r="E70" s="201"/>
      <c r="F70" s="198"/>
      <c r="G70" s="197"/>
    </row>
    <row r="71" spans="1:7" ht="24" customHeight="1" x14ac:dyDescent="0.5">
      <c r="A71" s="199" t="s">
        <v>347</v>
      </c>
      <c r="B71" s="199"/>
      <c r="C71" s="200"/>
      <c r="D71" s="199" t="s">
        <v>348</v>
      </c>
      <c r="E71" s="199"/>
      <c r="F71" s="196"/>
      <c r="G71" s="197"/>
    </row>
    <row r="72" spans="1:7" ht="16.5" customHeight="1" x14ac:dyDescent="0.5">
      <c r="A72" s="202"/>
      <c r="B72" s="202"/>
      <c r="C72" s="200"/>
      <c r="D72" s="202"/>
      <c r="E72" s="202"/>
    </row>
    <row r="73" spans="1:7" ht="15.75" customHeight="1" x14ac:dyDescent="0.25">
      <c r="A73" s="173"/>
      <c r="B73" s="173"/>
      <c r="C73" s="181"/>
      <c r="D73" s="173"/>
    </row>
  </sheetData>
  <mergeCells count="10">
    <mergeCell ref="A70:B70"/>
    <mergeCell ref="A71:B71"/>
    <mergeCell ref="A6:F6"/>
    <mergeCell ref="A7:F7"/>
    <mergeCell ref="A8:F8"/>
    <mergeCell ref="A9:F9"/>
    <mergeCell ref="A69:B69"/>
    <mergeCell ref="D69:E69"/>
    <mergeCell ref="D70:E70"/>
    <mergeCell ref="D71:E71"/>
  </mergeCells>
  <pageMargins left="0.25" right="0.25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CUENTAS POR PAGAR</vt:lpstr>
      <vt:lpstr>PAGADOS</vt:lpstr>
      <vt:lpstr>CUENTAS X PAGAR ENERO 2022</vt:lpstr>
      <vt:lpstr>CUENTAS X PAGAR FEBRERO 2022</vt:lpstr>
      <vt:lpstr>17-02-2022</vt:lpstr>
      <vt:lpstr>21-02-2022</vt:lpstr>
      <vt:lpstr>CXP FEBRERO-2022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Claridany De Los Santos Ortiz</cp:lastModifiedBy>
  <cp:lastPrinted>2022-03-07T16:28:01Z</cp:lastPrinted>
  <dcterms:created xsi:type="dcterms:W3CDTF">2021-11-30T19:00:49Z</dcterms:created>
  <dcterms:modified xsi:type="dcterms:W3CDTF">2022-03-07T16:28:22Z</dcterms:modified>
</cp:coreProperties>
</file>