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eysis.matos\Desktop\"/>
    </mc:Choice>
  </mc:AlternateContent>
  <bookViews>
    <workbookView xWindow="0" yWindow="0" windowWidth="20490" windowHeight="6120" tabRatio="599"/>
  </bookViews>
  <sheets>
    <sheet name="Para Transparencia" sheetId="6" r:id="rId1"/>
  </sheets>
  <definedNames>
    <definedName name="_xlnm._FilterDatabase" localSheetId="0" hidden="1">'Para Transparencia'!$C$2:$P$231</definedName>
    <definedName name="_xlnm.Print_Area" localSheetId="0">'Para Transparencia'!$B$1:$Q$261</definedName>
    <definedName name="_xlnm.Print_Titles" localSheetId="0">'Para Transparencia'!$2:$2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25" i="6" l="1"/>
  <c r="O163" i="6" l="1"/>
  <c r="O162" i="6" s="1"/>
  <c r="P165" i="6"/>
  <c r="P164" i="6"/>
  <c r="N163" i="6"/>
  <c r="N162" i="6" s="1"/>
  <c r="M163" i="6"/>
  <c r="M162" i="6" s="1"/>
  <c r="L163" i="6"/>
  <c r="L162" i="6" s="1"/>
  <c r="K163" i="6"/>
  <c r="K162" i="6" s="1"/>
  <c r="J163" i="6"/>
  <c r="J162" i="6" s="1"/>
  <c r="I163" i="6"/>
  <c r="I162" i="6" s="1"/>
  <c r="H163" i="6"/>
  <c r="H162" i="6" s="1"/>
  <c r="G163" i="6"/>
  <c r="F163" i="6"/>
  <c r="E163" i="6"/>
  <c r="E162" i="6" s="1"/>
  <c r="G162" i="6"/>
  <c r="F162" i="6"/>
  <c r="P163" i="6" l="1"/>
  <c r="P162" i="6" s="1"/>
  <c r="O14" i="6"/>
  <c r="P226" i="6" l="1"/>
  <c r="P224" i="6"/>
  <c r="P221" i="6"/>
  <c r="P218" i="6"/>
  <c r="P217" i="6"/>
  <c r="P216" i="6"/>
  <c r="P214" i="6"/>
  <c r="P212" i="6"/>
  <c r="P203" i="6"/>
  <c r="P202" i="6"/>
  <c r="P199" i="6"/>
  <c r="P198" i="6"/>
  <c r="P197" i="6"/>
  <c r="P195" i="6"/>
  <c r="P193" i="6"/>
  <c r="P184" i="6"/>
  <c r="P181" i="6"/>
  <c r="P180" i="6"/>
  <c r="P179" i="6"/>
  <c r="P177" i="6"/>
  <c r="P175" i="6"/>
  <c r="P161" i="6"/>
  <c r="P159" i="6"/>
  <c r="P158" i="6"/>
  <c r="P156" i="6"/>
  <c r="P155" i="6"/>
  <c r="P153" i="6"/>
  <c r="P152" i="6"/>
  <c r="P150" i="6"/>
  <c r="P149" i="6"/>
  <c r="P148" i="6"/>
  <c r="P147" i="6"/>
  <c r="P144" i="6"/>
  <c r="P143" i="6"/>
  <c r="P140" i="6"/>
  <c r="P139" i="6"/>
  <c r="P138" i="6"/>
  <c r="P137" i="6"/>
  <c r="P136" i="6"/>
  <c r="P135" i="6"/>
  <c r="P133" i="6"/>
  <c r="P131" i="6"/>
  <c r="P130" i="6"/>
  <c r="P129" i="6"/>
  <c r="P126" i="6"/>
  <c r="P124" i="6"/>
  <c r="P123" i="6"/>
  <c r="P121" i="6"/>
  <c r="P119" i="6"/>
  <c r="P118" i="6"/>
  <c r="P117" i="6"/>
  <c r="P115" i="6"/>
  <c r="P114" i="6"/>
  <c r="P113" i="6"/>
  <c r="P110" i="6"/>
  <c r="P109" i="6"/>
  <c r="P108" i="6"/>
  <c r="P107" i="6"/>
  <c r="P105" i="6"/>
  <c r="P103" i="6"/>
  <c r="P102" i="6"/>
  <c r="P101" i="6"/>
  <c r="P100" i="6"/>
  <c r="P99" i="6"/>
  <c r="P97" i="6"/>
  <c r="P96" i="6"/>
  <c r="P95" i="6"/>
  <c r="P94" i="6"/>
  <c r="P92" i="6"/>
  <c r="P91" i="6"/>
  <c r="P90" i="6"/>
  <c r="P88" i="6"/>
  <c r="P85" i="6"/>
  <c r="P83" i="6"/>
  <c r="P81" i="6"/>
  <c r="P80" i="6"/>
  <c r="P79" i="6"/>
  <c r="P78" i="6"/>
  <c r="P76" i="6"/>
  <c r="P75" i="6"/>
  <c r="P74" i="6"/>
  <c r="P72" i="6"/>
  <c r="P71" i="6"/>
  <c r="P70" i="6"/>
  <c r="P69" i="6"/>
  <c r="P67" i="6"/>
  <c r="P66" i="6"/>
  <c r="P64" i="6"/>
  <c r="P63" i="6"/>
  <c r="P62" i="6"/>
  <c r="P61" i="6"/>
  <c r="P60" i="6"/>
  <c r="P58" i="6"/>
  <c r="P57" i="6"/>
  <c r="P55" i="6"/>
  <c r="P54" i="6"/>
  <c r="P52" i="6"/>
  <c r="P51" i="6"/>
  <c r="P49" i="6"/>
  <c r="P48" i="6"/>
  <c r="P47" i="6"/>
  <c r="P46" i="6"/>
  <c r="P45" i="6"/>
  <c r="P44" i="6"/>
  <c r="P43" i="6"/>
  <c r="P42" i="6"/>
  <c r="P39" i="6"/>
  <c r="P38" i="6"/>
  <c r="P37" i="6"/>
  <c r="P36" i="6"/>
  <c r="P34" i="6"/>
  <c r="P33" i="6"/>
  <c r="P32" i="6"/>
  <c r="P30" i="6"/>
  <c r="P28" i="6"/>
  <c r="P26" i="6"/>
  <c r="P23" i="6"/>
  <c r="P22" i="6"/>
  <c r="P19" i="6"/>
  <c r="P17" i="6"/>
  <c r="P15" i="6"/>
  <c r="P13" i="6"/>
  <c r="P11" i="6"/>
  <c r="P10" i="6"/>
  <c r="P8" i="6"/>
  <c r="O134" i="6"/>
  <c r="O225" i="6"/>
  <c r="O223" i="6"/>
  <c r="O222" i="6" s="1"/>
  <c r="O220" i="6"/>
  <c r="O219" i="6" s="1"/>
  <c r="O215" i="6"/>
  <c r="O213" i="6"/>
  <c r="O211" i="6"/>
  <c r="O210" i="6" s="1"/>
  <c r="O201" i="6"/>
  <c r="O200" i="6" s="1"/>
  <c r="O196" i="6"/>
  <c r="O194" i="6"/>
  <c r="O192" i="6"/>
  <c r="O191" i="6" s="1"/>
  <c r="O183" i="6"/>
  <c r="O182" i="6" s="1"/>
  <c r="O178" i="6"/>
  <c r="O176" i="6"/>
  <c r="O174" i="6"/>
  <c r="O173" i="6" s="1"/>
  <c r="O160" i="6"/>
  <c r="O157" i="6"/>
  <c r="O154" i="6"/>
  <c r="O151" i="6"/>
  <c r="O146" i="6"/>
  <c r="O142" i="6"/>
  <c r="O141" i="6" s="1"/>
  <c r="O132" i="6"/>
  <c r="O128" i="6"/>
  <c r="O125" i="6"/>
  <c r="O122" i="6"/>
  <c r="O120" i="6"/>
  <c r="O116" i="6"/>
  <c r="O112" i="6"/>
  <c r="O106" i="6"/>
  <c r="O104" i="6"/>
  <c r="O98" i="6"/>
  <c r="O93" i="6"/>
  <c r="O89" i="6"/>
  <c r="O87" i="6" s="1"/>
  <c r="O84" i="6"/>
  <c r="O82" i="6"/>
  <c r="O77" i="6"/>
  <c r="O68" i="6"/>
  <c r="O65" i="6"/>
  <c r="O59" i="6"/>
  <c r="O56" i="6"/>
  <c r="O53" i="6"/>
  <c r="O50" i="6"/>
  <c r="O41" i="6"/>
  <c r="O35" i="6"/>
  <c r="O31" i="6"/>
  <c r="O29" i="6" s="1"/>
  <c r="O27" i="6"/>
  <c r="O25" i="6"/>
  <c r="O21" i="6"/>
  <c r="O20" i="6" s="1"/>
  <c r="O18" i="6"/>
  <c r="O16" i="6"/>
  <c r="O12" i="6"/>
  <c r="O9" i="6"/>
  <c r="O7" i="6"/>
  <c r="O127" i="6" l="1"/>
  <c r="O111" i="6"/>
  <c r="O24" i="6"/>
  <c r="O209" i="6"/>
  <c r="O227" i="6" s="1"/>
  <c r="O205" i="6"/>
  <c r="O190" i="6"/>
  <c r="O189" i="6" s="1"/>
  <c r="O188" i="6" s="1"/>
  <c r="O172" i="6"/>
  <c r="O171" i="6" s="1"/>
  <c r="O170" i="6" s="1"/>
  <c r="O186" i="6" s="1"/>
  <c r="O145" i="6"/>
  <c r="O73" i="6"/>
  <c r="O40" i="6" s="1"/>
  <c r="O6" i="6"/>
  <c r="O86" i="6" l="1"/>
  <c r="O5" i="6"/>
  <c r="O208" i="6"/>
  <c r="O207" i="6" s="1"/>
  <c r="O4" i="6" l="1"/>
  <c r="O3" i="6" s="1"/>
  <c r="O168" i="6"/>
  <c r="N225" i="6"/>
  <c r="N223" i="6"/>
  <c r="N222" i="6" s="1"/>
  <c r="N220" i="6"/>
  <c r="N219" i="6" s="1"/>
  <c r="N215" i="6"/>
  <c r="N213" i="6"/>
  <c r="N211" i="6"/>
  <c r="N210" i="6" s="1"/>
  <c r="N201" i="6"/>
  <c r="N200" i="6"/>
  <c r="N196" i="6"/>
  <c r="N194" i="6"/>
  <c r="N192" i="6"/>
  <c r="N191" i="6"/>
  <c r="N183" i="6"/>
  <c r="N182" i="6" s="1"/>
  <c r="N178" i="6"/>
  <c r="N176" i="6"/>
  <c r="N174" i="6"/>
  <c r="N173" i="6" s="1"/>
  <c r="N160" i="6"/>
  <c r="N157" i="6"/>
  <c r="N154" i="6"/>
  <c r="N151" i="6"/>
  <c r="N146" i="6"/>
  <c r="N142" i="6"/>
  <c r="N141" i="6" s="1"/>
  <c r="N134" i="6"/>
  <c r="N132" i="6"/>
  <c r="N128" i="6"/>
  <c r="N125" i="6"/>
  <c r="N122" i="6"/>
  <c r="N120" i="6"/>
  <c r="N116" i="6"/>
  <c r="N112" i="6"/>
  <c r="N106" i="6"/>
  <c r="N104" i="6"/>
  <c r="N98" i="6"/>
  <c r="N93" i="6"/>
  <c r="N89" i="6"/>
  <c r="N87" i="6" s="1"/>
  <c r="N84" i="6"/>
  <c r="N82" i="6"/>
  <c r="N77" i="6"/>
  <c r="N68" i="6"/>
  <c r="N65" i="6"/>
  <c r="N59" i="6"/>
  <c r="N56" i="6"/>
  <c r="N53" i="6"/>
  <c r="N50" i="6"/>
  <c r="N41" i="6"/>
  <c r="N35" i="6"/>
  <c r="N31" i="6"/>
  <c r="N29" i="6" s="1"/>
  <c r="N27" i="6"/>
  <c r="N25" i="6"/>
  <c r="N21" i="6"/>
  <c r="N20" i="6" s="1"/>
  <c r="N18" i="6"/>
  <c r="N16" i="6"/>
  <c r="N14" i="6"/>
  <c r="N12" i="6"/>
  <c r="N9" i="6"/>
  <c r="N7" i="6"/>
  <c r="O229" i="6" l="1"/>
  <c r="N111" i="6"/>
  <c r="N127" i="6"/>
  <c r="N172" i="6"/>
  <c r="N171" i="6" s="1"/>
  <c r="N170" i="6" s="1"/>
  <c r="N186" i="6" s="1"/>
  <c r="N190" i="6"/>
  <c r="N189" i="6" s="1"/>
  <c r="N188" i="6" s="1"/>
  <c r="N209" i="6"/>
  <c r="N208" i="6" s="1"/>
  <c r="N207" i="6" s="1"/>
  <c r="N205" i="6"/>
  <c r="N145" i="6"/>
  <c r="N73" i="6"/>
  <c r="N40" i="6" s="1"/>
  <c r="N24" i="6"/>
  <c r="N6" i="6"/>
  <c r="N86" i="6" l="1"/>
  <c r="N5" i="6"/>
  <c r="N227" i="6"/>
  <c r="N168" i="6" l="1"/>
  <c r="N4" i="6"/>
  <c r="N3" i="6" s="1"/>
  <c r="N229" i="6" l="1"/>
  <c r="M225" i="6"/>
  <c r="M223" i="6"/>
  <c r="M222" i="6" s="1"/>
  <c r="M220" i="6"/>
  <c r="M219" i="6" s="1"/>
  <c r="M215" i="6"/>
  <c r="M213" i="6"/>
  <c r="M211" i="6"/>
  <c r="M210" i="6" s="1"/>
  <c r="M201" i="6"/>
  <c r="M200" i="6" s="1"/>
  <c r="M196" i="6"/>
  <c r="M194" i="6"/>
  <c r="M192" i="6"/>
  <c r="M191" i="6" s="1"/>
  <c r="M183" i="6"/>
  <c r="M182" i="6" s="1"/>
  <c r="M178" i="6"/>
  <c r="M176" i="6"/>
  <c r="M174" i="6"/>
  <c r="M173" i="6" s="1"/>
  <c r="M160" i="6"/>
  <c r="M157" i="6"/>
  <c r="M154" i="6"/>
  <c r="M151" i="6"/>
  <c r="M146" i="6"/>
  <c r="M142" i="6"/>
  <c r="M141" i="6" s="1"/>
  <c r="M134" i="6"/>
  <c r="M132" i="6"/>
  <c r="M128" i="6"/>
  <c r="M125" i="6"/>
  <c r="M122" i="6"/>
  <c r="M120" i="6"/>
  <c r="M116" i="6"/>
  <c r="M112" i="6"/>
  <c r="M106" i="6"/>
  <c r="M104" i="6"/>
  <c r="M98" i="6"/>
  <c r="M93" i="6"/>
  <c r="M89" i="6"/>
  <c r="M87" i="6" s="1"/>
  <c r="M84" i="6"/>
  <c r="M82" i="6"/>
  <c r="M77" i="6"/>
  <c r="M68" i="6"/>
  <c r="M65" i="6"/>
  <c r="M59" i="6"/>
  <c r="M56" i="6"/>
  <c r="M53" i="6"/>
  <c r="M50" i="6"/>
  <c r="M41" i="6"/>
  <c r="M35" i="6"/>
  <c r="M31" i="6"/>
  <c r="M29" i="6" s="1"/>
  <c r="M27" i="6"/>
  <c r="M25" i="6"/>
  <c r="M21" i="6"/>
  <c r="M20" i="6" s="1"/>
  <c r="M18" i="6"/>
  <c r="M16" i="6"/>
  <c r="M14" i="6"/>
  <c r="M12" i="6"/>
  <c r="M9" i="6"/>
  <c r="M7" i="6"/>
  <c r="M73" i="6" l="1"/>
  <c r="M40" i="6" s="1"/>
  <c r="M111" i="6"/>
  <c r="M145" i="6"/>
  <c r="M127" i="6"/>
  <c r="M24" i="6"/>
  <c r="M209" i="6"/>
  <c r="M227" i="6" s="1"/>
  <c r="M190" i="6"/>
  <c r="M189" i="6" s="1"/>
  <c r="M188" i="6" s="1"/>
  <c r="M172" i="6"/>
  <c r="M171" i="6" s="1"/>
  <c r="M170" i="6" s="1"/>
  <c r="M186" i="6" s="1"/>
  <c r="M6" i="6"/>
  <c r="M208" i="6"/>
  <c r="M207" i="6" s="1"/>
  <c r="M205" i="6"/>
  <c r="L125" i="6"/>
  <c r="L68" i="6"/>
  <c r="M86" i="6" l="1"/>
  <c r="M5" i="6"/>
  <c r="L225" i="6"/>
  <c r="L223" i="6"/>
  <c r="L222" i="6" s="1"/>
  <c r="L220" i="6"/>
  <c r="L219" i="6" s="1"/>
  <c r="L215" i="6"/>
  <c r="L213" i="6"/>
  <c r="L211" i="6"/>
  <c r="L210" i="6" s="1"/>
  <c r="L201" i="6"/>
  <c r="L200" i="6" s="1"/>
  <c r="L196" i="6"/>
  <c r="L194" i="6"/>
  <c r="L192" i="6"/>
  <c r="L191" i="6" s="1"/>
  <c r="L183" i="6"/>
  <c r="L182" i="6" s="1"/>
  <c r="L178" i="6"/>
  <c r="L176" i="6"/>
  <c r="L174" i="6"/>
  <c r="L173" i="6" s="1"/>
  <c r="L160" i="6"/>
  <c r="L157" i="6"/>
  <c r="L154" i="6"/>
  <c r="L151" i="6"/>
  <c r="L146" i="6"/>
  <c r="L142" i="6"/>
  <c r="L141" i="6" s="1"/>
  <c r="L134" i="6"/>
  <c r="L132" i="6"/>
  <c r="L128" i="6"/>
  <c r="L122" i="6"/>
  <c r="L120" i="6"/>
  <c r="L116" i="6"/>
  <c r="L112" i="6"/>
  <c r="L106" i="6"/>
  <c r="L104" i="6"/>
  <c r="L98" i="6"/>
  <c r="L93" i="6"/>
  <c r="L89" i="6"/>
  <c r="L87" i="6" s="1"/>
  <c r="L84" i="6"/>
  <c r="L82" i="6"/>
  <c r="L77" i="6"/>
  <c r="L65" i="6"/>
  <c r="L59" i="6"/>
  <c r="L56" i="6"/>
  <c r="L53" i="6"/>
  <c r="L50" i="6"/>
  <c r="L41" i="6"/>
  <c r="L35" i="6"/>
  <c r="L31" i="6"/>
  <c r="L29" i="6" s="1"/>
  <c r="L27" i="6"/>
  <c r="L25" i="6"/>
  <c r="L21" i="6"/>
  <c r="L20" i="6" s="1"/>
  <c r="L18" i="6"/>
  <c r="L16" i="6"/>
  <c r="L14" i="6"/>
  <c r="L12" i="6"/>
  <c r="L9" i="6"/>
  <c r="L7" i="6"/>
  <c r="M168" i="6" l="1"/>
  <c r="L73" i="6"/>
  <c r="L40" i="6" s="1"/>
  <c r="M4" i="6"/>
  <c r="M3" i="6" s="1"/>
  <c r="L172" i="6"/>
  <c r="L171" i="6" s="1"/>
  <c r="L170" i="6" s="1"/>
  <c r="L186" i="6" s="1"/>
  <c r="L111" i="6"/>
  <c r="L145" i="6"/>
  <c r="L209" i="6"/>
  <c r="L227" i="6" s="1"/>
  <c r="L127" i="6"/>
  <c r="L24" i="6"/>
  <c r="L6" i="6"/>
  <c r="L190" i="6"/>
  <c r="L189" i="6" s="1"/>
  <c r="L188" i="6" s="1"/>
  <c r="L205" i="6"/>
  <c r="M229" i="6" l="1"/>
  <c r="L208" i="6"/>
  <c r="L207" i="6" s="1"/>
  <c r="L86" i="6"/>
  <c r="L5" i="6"/>
  <c r="H223" i="6"/>
  <c r="H222" i="6" s="1"/>
  <c r="H220" i="6"/>
  <c r="H219" i="6" s="1"/>
  <c r="H215" i="6"/>
  <c r="H213" i="6"/>
  <c r="H211" i="6"/>
  <c r="H210" i="6" s="1"/>
  <c r="H201" i="6"/>
  <c r="H200" i="6" s="1"/>
  <c r="H196" i="6"/>
  <c r="H194" i="6"/>
  <c r="H192" i="6"/>
  <c r="H191" i="6" s="1"/>
  <c r="H183" i="6"/>
  <c r="H182" i="6" s="1"/>
  <c r="H178" i="6"/>
  <c r="H176" i="6"/>
  <c r="H174" i="6"/>
  <c r="H173" i="6" s="1"/>
  <c r="H160" i="6"/>
  <c r="H157" i="6"/>
  <c r="H154" i="6"/>
  <c r="H151" i="6"/>
  <c r="H146" i="6"/>
  <c r="H142" i="6"/>
  <c r="H141" i="6" s="1"/>
  <c r="H134" i="6"/>
  <c r="H132" i="6"/>
  <c r="H128" i="6"/>
  <c r="H125" i="6"/>
  <c r="H122" i="6"/>
  <c r="H120" i="6"/>
  <c r="H116" i="6"/>
  <c r="H112" i="6"/>
  <c r="H106" i="6"/>
  <c r="H104" i="6"/>
  <c r="H98" i="6"/>
  <c r="H93" i="6"/>
  <c r="H89" i="6"/>
  <c r="H87" i="6" s="1"/>
  <c r="H84" i="6"/>
  <c r="H82" i="6"/>
  <c r="H77" i="6"/>
  <c r="H68" i="6"/>
  <c r="H65" i="6"/>
  <c r="H59" i="6"/>
  <c r="H56" i="6"/>
  <c r="H53" i="6"/>
  <c r="H50" i="6"/>
  <c r="H41" i="6"/>
  <c r="H35" i="6"/>
  <c r="H31" i="6"/>
  <c r="H29" i="6" s="1"/>
  <c r="H27" i="6"/>
  <c r="H25" i="6"/>
  <c r="H21" i="6"/>
  <c r="H20" i="6" s="1"/>
  <c r="H18" i="6"/>
  <c r="H16" i="6"/>
  <c r="H14" i="6"/>
  <c r="H12" i="6"/>
  <c r="H9" i="6"/>
  <c r="H7" i="6"/>
  <c r="H190" i="6" l="1"/>
  <c r="H189" i="6" s="1"/>
  <c r="H188" i="6" s="1"/>
  <c r="L168" i="6"/>
  <c r="L4" i="6"/>
  <c r="L3" i="6" s="1"/>
  <c r="H127" i="6"/>
  <c r="H209" i="6"/>
  <c r="H208" i="6" s="1"/>
  <c r="H207" i="6" s="1"/>
  <c r="H145" i="6"/>
  <c r="H6" i="6"/>
  <c r="H24" i="6"/>
  <c r="H172" i="6"/>
  <c r="H171" i="6" s="1"/>
  <c r="H170" i="6" s="1"/>
  <c r="H186" i="6" s="1"/>
  <c r="H111" i="6"/>
  <c r="H205" i="6"/>
  <c r="H73" i="6"/>
  <c r="H40" i="6" s="1"/>
  <c r="H86" i="6" l="1"/>
  <c r="H227" i="6"/>
  <c r="L229" i="6"/>
  <c r="H5" i="6"/>
  <c r="H4" i="6" l="1"/>
  <c r="H229" i="6" s="1"/>
  <c r="H168" i="6"/>
  <c r="H3" i="6" l="1"/>
  <c r="K225" i="6"/>
  <c r="K223" i="6"/>
  <c r="K222" i="6" s="1"/>
  <c r="K220" i="6"/>
  <c r="K219" i="6" s="1"/>
  <c r="K215" i="6"/>
  <c r="K213" i="6"/>
  <c r="K211" i="6"/>
  <c r="K210" i="6" s="1"/>
  <c r="K201" i="6"/>
  <c r="K200" i="6" s="1"/>
  <c r="K196" i="6"/>
  <c r="K194" i="6"/>
  <c r="K192" i="6"/>
  <c r="K191" i="6" s="1"/>
  <c r="K183" i="6"/>
  <c r="K182" i="6" s="1"/>
  <c r="K178" i="6"/>
  <c r="K176" i="6"/>
  <c r="K174" i="6"/>
  <c r="K173" i="6" s="1"/>
  <c r="K160" i="6"/>
  <c r="K157" i="6"/>
  <c r="K154" i="6"/>
  <c r="K151" i="6"/>
  <c r="K146" i="6"/>
  <c r="K142" i="6"/>
  <c r="K141" i="6" s="1"/>
  <c r="K134" i="6"/>
  <c r="K132" i="6"/>
  <c r="K128" i="6"/>
  <c r="K125" i="6"/>
  <c r="K122" i="6"/>
  <c r="K120" i="6"/>
  <c r="K116" i="6"/>
  <c r="K112" i="6"/>
  <c r="K106" i="6"/>
  <c r="K104" i="6"/>
  <c r="K98" i="6"/>
  <c r="K93" i="6"/>
  <c r="K89" i="6"/>
  <c r="K87" i="6" s="1"/>
  <c r="K84" i="6"/>
  <c r="K82" i="6"/>
  <c r="K77" i="6"/>
  <c r="K68" i="6"/>
  <c r="K65" i="6"/>
  <c r="K59" i="6"/>
  <c r="K56" i="6"/>
  <c r="K53" i="6"/>
  <c r="K50" i="6"/>
  <c r="K41" i="6"/>
  <c r="K35" i="6"/>
  <c r="K31" i="6"/>
  <c r="K29" i="6" s="1"/>
  <c r="K27" i="6"/>
  <c r="K25" i="6"/>
  <c r="K21" i="6"/>
  <c r="K20" i="6" s="1"/>
  <c r="K18" i="6"/>
  <c r="K16" i="6"/>
  <c r="K14" i="6"/>
  <c r="K12" i="6"/>
  <c r="K9" i="6"/>
  <c r="K7" i="6"/>
  <c r="K190" i="6" l="1"/>
  <c r="K189" i="6" s="1"/>
  <c r="K188" i="6" s="1"/>
  <c r="K145" i="6"/>
  <c r="K172" i="6"/>
  <c r="K171" i="6" s="1"/>
  <c r="K170" i="6" s="1"/>
  <c r="K186" i="6" s="1"/>
  <c r="K73" i="6"/>
  <c r="K40" i="6" s="1"/>
  <c r="K111" i="6"/>
  <c r="K209" i="6"/>
  <c r="K227" i="6" s="1"/>
  <c r="K127" i="6"/>
  <c r="K24" i="6"/>
  <c r="K6" i="6"/>
  <c r="K205" i="6"/>
  <c r="J225" i="6"/>
  <c r="J223" i="6"/>
  <c r="J222" i="6" s="1"/>
  <c r="J220" i="6"/>
  <c r="J219" i="6" s="1"/>
  <c r="J215" i="6"/>
  <c r="J213" i="6"/>
  <c r="J211" i="6"/>
  <c r="J210" i="6" s="1"/>
  <c r="J201" i="6"/>
  <c r="J200" i="6" s="1"/>
  <c r="J196" i="6"/>
  <c r="J194" i="6"/>
  <c r="J192" i="6"/>
  <c r="J191" i="6" s="1"/>
  <c r="J183" i="6"/>
  <c r="J182" i="6" s="1"/>
  <c r="J178" i="6"/>
  <c r="J176" i="6"/>
  <c r="J174" i="6"/>
  <c r="J173" i="6" s="1"/>
  <c r="J160" i="6"/>
  <c r="J157" i="6"/>
  <c r="J154" i="6"/>
  <c r="J151" i="6"/>
  <c r="J146" i="6"/>
  <c r="J142" i="6"/>
  <c r="J141" i="6" s="1"/>
  <c r="J134" i="6"/>
  <c r="J132" i="6"/>
  <c r="J128" i="6"/>
  <c r="J125" i="6"/>
  <c r="J122" i="6"/>
  <c r="J120" i="6"/>
  <c r="J116" i="6"/>
  <c r="J112" i="6"/>
  <c r="J106" i="6"/>
  <c r="J104" i="6"/>
  <c r="J98" i="6"/>
  <c r="J93" i="6"/>
  <c r="J89" i="6"/>
  <c r="J87" i="6" s="1"/>
  <c r="J84" i="6"/>
  <c r="J82" i="6"/>
  <c r="J77" i="6"/>
  <c r="J68" i="6"/>
  <c r="J65" i="6"/>
  <c r="J59" i="6"/>
  <c r="J56" i="6"/>
  <c r="J53" i="6"/>
  <c r="J50" i="6"/>
  <c r="J41" i="6"/>
  <c r="J35" i="6"/>
  <c r="J31" i="6"/>
  <c r="J29" i="6" s="1"/>
  <c r="J27" i="6"/>
  <c r="J25" i="6"/>
  <c r="J21" i="6"/>
  <c r="J20" i="6" s="1"/>
  <c r="J18" i="6"/>
  <c r="J16" i="6"/>
  <c r="J14" i="6"/>
  <c r="J12" i="6"/>
  <c r="J9" i="6"/>
  <c r="J7" i="6"/>
  <c r="K208" i="6" l="1"/>
  <c r="K207" i="6" s="1"/>
  <c r="K86" i="6"/>
  <c r="K5" i="6"/>
  <c r="J73" i="6"/>
  <c r="J40" i="6" s="1"/>
  <c r="P56" i="6"/>
  <c r="J127" i="6"/>
  <c r="J111" i="6"/>
  <c r="J24" i="6"/>
  <c r="J209" i="6"/>
  <c r="J227" i="6" s="1"/>
  <c r="J205" i="6"/>
  <c r="J190" i="6"/>
  <c r="J189" i="6" s="1"/>
  <c r="J188" i="6" s="1"/>
  <c r="J172" i="6"/>
  <c r="J171" i="6" s="1"/>
  <c r="J170" i="6" s="1"/>
  <c r="J186" i="6" s="1"/>
  <c r="J145" i="6"/>
  <c r="J6" i="6"/>
  <c r="K4" i="6" l="1"/>
  <c r="K3" i="6" s="1"/>
  <c r="J86" i="6"/>
  <c r="K168" i="6"/>
  <c r="J5" i="6"/>
  <c r="J208" i="6"/>
  <c r="J207" i="6" s="1"/>
  <c r="K229" i="6" l="1"/>
  <c r="J4" i="6"/>
  <c r="J3" i="6" s="1"/>
  <c r="J168" i="6"/>
  <c r="J229" i="6" l="1"/>
  <c r="I225" i="6" l="1"/>
  <c r="I223" i="6"/>
  <c r="I222" i="6" s="1"/>
  <c r="I220" i="6"/>
  <c r="I219" i="6" s="1"/>
  <c r="I215" i="6"/>
  <c r="I213" i="6"/>
  <c r="I211" i="6"/>
  <c r="I210" i="6" s="1"/>
  <c r="I201" i="6"/>
  <c r="I200" i="6" s="1"/>
  <c r="I196" i="6"/>
  <c r="I194" i="6"/>
  <c r="I192" i="6"/>
  <c r="I191" i="6" s="1"/>
  <c r="I183" i="6"/>
  <c r="I182" i="6" s="1"/>
  <c r="I178" i="6"/>
  <c r="I176" i="6"/>
  <c r="I174" i="6"/>
  <c r="I173" i="6" s="1"/>
  <c r="I160" i="6"/>
  <c r="I157" i="6"/>
  <c r="I154" i="6"/>
  <c r="I151" i="6"/>
  <c r="I146" i="6"/>
  <c r="I142" i="6"/>
  <c r="I141" i="6" s="1"/>
  <c r="I134" i="6"/>
  <c r="I132" i="6"/>
  <c r="I128" i="6"/>
  <c r="I125" i="6"/>
  <c r="I122" i="6"/>
  <c r="I120" i="6"/>
  <c r="I116" i="6"/>
  <c r="I112" i="6"/>
  <c r="I106" i="6"/>
  <c r="I104" i="6"/>
  <c r="I98" i="6"/>
  <c r="I93" i="6"/>
  <c r="I89" i="6"/>
  <c r="I87" i="6" s="1"/>
  <c r="I84" i="6"/>
  <c r="I82" i="6"/>
  <c r="I77" i="6"/>
  <c r="I68" i="6"/>
  <c r="I65" i="6"/>
  <c r="I59" i="6"/>
  <c r="I56" i="6"/>
  <c r="I53" i="6"/>
  <c r="I50" i="6"/>
  <c r="I41" i="6"/>
  <c r="I35" i="6"/>
  <c r="I31" i="6"/>
  <c r="I29" i="6" s="1"/>
  <c r="I27" i="6"/>
  <c r="I25" i="6"/>
  <c r="I21" i="6"/>
  <c r="I20" i="6" s="1"/>
  <c r="I18" i="6"/>
  <c r="I16" i="6"/>
  <c r="I14" i="6"/>
  <c r="I12" i="6"/>
  <c r="I9" i="6"/>
  <c r="I7" i="6"/>
  <c r="I127" i="6" l="1"/>
  <c r="I172" i="6"/>
  <c r="I171" i="6" s="1"/>
  <c r="I170" i="6" s="1"/>
  <c r="I186" i="6" s="1"/>
  <c r="I209" i="6"/>
  <c r="I208" i="6" s="1"/>
  <c r="I207" i="6" s="1"/>
  <c r="I205" i="6"/>
  <c r="I190" i="6"/>
  <c r="I189" i="6" s="1"/>
  <c r="I188" i="6" s="1"/>
  <c r="I145" i="6"/>
  <c r="I111" i="6"/>
  <c r="I73" i="6"/>
  <c r="I40" i="6" s="1"/>
  <c r="I24" i="6"/>
  <c r="I6" i="6"/>
  <c r="P142" i="6"/>
  <c r="I86" i="6" l="1"/>
  <c r="I227" i="6"/>
  <c r="I5" i="6"/>
  <c r="P116" i="6"/>
  <c r="G142" i="6"/>
  <c r="G141" i="6" s="1"/>
  <c r="F142" i="6"/>
  <c r="F141" i="6" s="1"/>
  <c r="E142" i="6"/>
  <c r="E141" i="6" s="1"/>
  <c r="I168" i="6" l="1"/>
  <c r="I4" i="6"/>
  <c r="I229" i="6" s="1"/>
  <c r="P18" i="6"/>
  <c r="G18" i="6"/>
  <c r="F18" i="6"/>
  <c r="E18" i="6"/>
  <c r="I3" i="6" l="1"/>
  <c r="G213" i="6"/>
  <c r="F213" i="6"/>
  <c r="E213" i="6"/>
  <c r="G194" i="6"/>
  <c r="F194" i="6"/>
  <c r="E194" i="6"/>
  <c r="F12" i="6"/>
  <c r="G12" i="6"/>
  <c r="F14" i="6"/>
  <c r="G14" i="6"/>
  <c r="E14" i="6"/>
  <c r="F176" i="6"/>
  <c r="G176" i="6"/>
  <c r="F174" i="6"/>
  <c r="G174" i="6"/>
  <c r="E174" i="6"/>
  <c r="E176" i="6"/>
  <c r="G225" i="6"/>
  <c r="F225" i="6"/>
  <c r="E225" i="6"/>
  <c r="E173" i="6" l="1"/>
  <c r="P225" i="6"/>
  <c r="P213" i="6"/>
  <c r="P194" i="6"/>
  <c r="P176" i="6"/>
  <c r="P174" i="6"/>
  <c r="P141" i="6"/>
  <c r="P12" i="6"/>
  <c r="G223" i="6"/>
  <c r="G222" i="6" s="1"/>
  <c r="G220" i="6"/>
  <c r="G219" i="6" s="1"/>
  <c r="G215" i="6"/>
  <c r="G211" i="6"/>
  <c r="G210" i="6" s="1"/>
  <c r="G201" i="6"/>
  <c r="G200" i="6" s="1"/>
  <c r="G196" i="6"/>
  <c r="G192" i="6"/>
  <c r="G191" i="6" s="1"/>
  <c r="G183" i="6"/>
  <c r="G182" i="6" s="1"/>
  <c r="G178" i="6"/>
  <c r="G173" i="6"/>
  <c r="G160" i="6"/>
  <c r="G157" i="6"/>
  <c r="G154" i="6"/>
  <c r="G151" i="6"/>
  <c r="G146" i="6"/>
  <c r="G134" i="6"/>
  <c r="G132" i="6"/>
  <c r="G128" i="6"/>
  <c r="G125" i="6"/>
  <c r="G122" i="6"/>
  <c r="G120" i="6"/>
  <c r="G116" i="6"/>
  <c r="G112" i="6"/>
  <c r="G106" i="6"/>
  <c r="G104" i="6"/>
  <c r="G98" i="6"/>
  <c r="G93" i="6"/>
  <c r="G89" i="6"/>
  <c r="G87" i="6" s="1"/>
  <c r="G84" i="6"/>
  <c r="G82" i="6"/>
  <c r="G77" i="6"/>
  <c r="G68" i="6"/>
  <c r="G65" i="6"/>
  <c r="G59" i="6"/>
  <c r="G56" i="6"/>
  <c r="G53" i="6"/>
  <c r="G50" i="6"/>
  <c r="G41" i="6"/>
  <c r="G35" i="6"/>
  <c r="G31" i="6"/>
  <c r="G29" i="6" s="1"/>
  <c r="G27" i="6"/>
  <c r="G25" i="6"/>
  <c r="G21" i="6"/>
  <c r="G20" i="6" s="1"/>
  <c r="G16" i="6"/>
  <c r="G9" i="6"/>
  <c r="G7" i="6"/>
  <c r="G24" i="6" l="1"/>
  <c r="G111" i="6"/>
  <c r="G205" i="6"/>
  <c r="G145" i="6"/>
  <c r="G172" i="6"/>
  <c r="G171" i="6" s="1"/>
  <c r="G170" i="6" s="1"/>
  <c r="G186" i="6" s="1"/>
  <c r="G209" i="6"/>
  <c r="G227" i="6" s="1"/>
  <c r="G190" i="6"/>
  <c r="G189" i="6" s="1"/>
  <c r="G188" i="6" s="1"/>
  <c r="G127" i="6"/>
  <c r="G73" i="6"/>
  <c r="G40" i="6" s="1"/>
  <c r="G6" i="6"/>
  <c r="P201" i="6"/>
  <c r="P200" i="6" s="1"/>
  <c r="F201" i="6"/>
  <c r="F200" i="6" s="1"/>
  <c r="P220" i="6"/>
  <c r="P219" i="6" s="1"/>
  <c r="F220" i="6"/>
  <c r="F219" i="6" s="1"/>
  <c r="E223" i="6"/>
  <c r="E222" i="6" s="1"/>
  <c r="E220" i="6"/>
  <c r="E219" i="6" s="1"/>
  <c r="E215" i="6"/>
  <c r="E211" i="6"/>
  <c r="E210" i="6" s="1"/>
  <c r="E201" i="6"/>
  <c r="E200" i="6" s="1"/>
  <c r="E196" i="6"/>
  <c r="E192" i="6"/>
  <c r="E191" i="6" s="1"/>
  <c r="E183" i="6"/>
  <c r="E182" i="6" s="1"/>
  <c r="E178" i="6"/>
  <c r="E172" i="6" s="1"/>
  <c r="E160" i="6"/>
  <c r="E157" i="6"/>
  <c r="E154" i="6"/>
  <c r="E151" i="6"/>
  <c r="E146" i="6"/>
  <c r="E134" i="6"/>
  <c r="E132" i="6"/>
  <c r="E128" i="6"/>
  <c r="E125" i="6"/>
  <c r="E122" i="6"/>
  <c r="E120" i="6"/>
  <c r="E116" i="6"/>
  <c r="E112" i="6"/>
  <c r="E106" i="6"/>
  <c r="E104" i="6"/>
  <c r="E98" i="6"/>
  <c r="E93" i="6"/>
  <c r="E89" i="6"/>
  <c r="E87" i="6" s="1"/>
  <c r="E84" i="6"/>
  <c r="E82" i="6"/>
  <c r="E77" i="6"/>
  <c r="E73" i="6" s="1"/>
  <c r="E68" i="6"/>
  <c r="E65" i="6"/>
  <c r="E59" i="6"/>
  <c r="E56" i="6"/>
  <c r="E53" i="6"/>
  <c r="E50" i="6"/>
  <c r="E41" i="6"/>
  <c r="E35" i="6"/>
  <c r="E31" i="6"/>
  <c r="E29" i="6" s="1"/>
  <c r="E27" i="6"/>
  <c r="E25" i="6"/>
  <c r="E21" i="6"/>
  <c r="E20" i="6" s="1"/>
  <c r="E16" i="6"/>
  <c r="E12" i="6"/>
  <c r="E9" i="6"/>
  <c r="E7" i="6"/>
  <c r="F7" i="6"/>
  <c r="P7" i="6"/>
  <c r="F9" i="6"/>
  <c r="F16" i="6"/>
  <c r="P16" i="6"/>
  <c r="F21" i="6"/>
  <c r="F20" i="6" s="1"/>
  <c r="F25" i="6"/>
  <c r="P25" i="6"/>
  <c r="F27" i="6"/>
  <c r="P27" i="6"/>
  <c r="F31" i="6"/>
  <c r="F29" i="6" s="1"/>
  <c r="F35" i="6"/>
  <c r="F41" i="6"/>
  <c r="F50" i="6"/>
  <c r="F53" i="6"/>
  <c r="F56" i="6"/>
  <c r="F59" i="6"/>
  <c r="F65" i="6"/>
  <c r="F68" i="6"/>
  <c r="F77" i="6"/>
  <c r="F82" i="6"/>
  <c r="P82" i="6"/>
  <c r="F84" i="6"/>
  <c r="P84" i="6"/>
  <c r="F89" i="6"/>
  <c r="F87" i="6" s="1"/>
  <c r="F93" i="6"/>
  <c r="F98" i="6"/>
  <c r="F104" i="6"/>
  <c r="P104" i="6"/>
  <c r="F106" i="6"/>
  <c r="F112" i="6"/>
  <c r="F116" i="6"/>
  <c r="F120" i="6"/>
  <c r="P120" i="6"/>
  <c r="F122" i="6"/>
  <c r="F125" i="6"/>
  <c r="P125" i="6"/>
  <c r="F128" i="6"/>
  <c r="F132" i="6"/>
  <c r="P132" i="6"/>
  <c r="F134" i="6"/>
  <c r="F146" i="6"/>
  <c r="F151" i="6"/>
  <c r="F154" i="6"/>
  <c r="F157" i="6"/>
  <c r="F160" i="6"/>
  <c r="P160" i="6"/>
  <c r="F173" i="6"/>
  <c r="F178" i="6"/>
  <c r="F183" i="6"/>
  <c r="F182" i="6" s="1"/>
  <c r="P183" i="6"/>
  <c r="P182" i="6" s="1"/>
  <c r="F192" i="6"/>
  <c r="F191" i="6" s="1"/>
  <c r="P192" i="6"/>
  <c r="F196" i="6"/>
  <c r="F211" i="6"/>
  <c r="F210" i="6" s="1"/>
  <c r="P211" i="6"/>
  <c r="P210" i="6" s="1"/>
  <c r="F215" i="6"/>
  <c r="F223" i="6"/>
  <c r="F222" i="6" s="1"/>
  <c r="G5" i="6" l="1"/>
  <c r="F127" i="6"/>
  <c r="E209" i="6"/>
  <c r="E227" i="6" s="1"/>
  <c r="G208" i="6"/>
  <c r="G207" i="6" s="1"/>
  <c r="E24" i="6"/>
  <c r="E171" i="6"/>
  <c r="E170" i="6" s="1"/>
  <c r="E186" i="6" s="1"/>
  <c r="G86" i="6"/>
  <c r="E127" i="6"/>
  <c r="P173" i="6"/>
  <c r="E111" i="6"/>
  <c r="E145" i="6"/>
  <c r="P178" i="6"/>
  <c r="P157" i="6"/>
  <c r="E6" i="6"/>
  <c r="P65" i="6"/>
  <c r="E40" i="6"/>
  <c r="E205" i="6"/>
  <c r="E190" i="6"/>
  <c r="E189" i="6" s="1"/>
  <c r="E188" i="6" s="1"/>
  <c r="P122" i="6"/>
  <c r="P89" i="6"/>
  <c r="P87" i="6" s="1"/>
  <c r="P215" i="6"/>
  <c r="P209" i="6" s="1"/>
  <c r="F190" i="6"/>
  <c r="P151" i="6"/>
  <c r="P128" i="6"/>
  <c r="P127" i="6" s="1"/>
  <c r="P77" i="6"/>
  <c r="P73" i="6" s="1"/>
  <c r="P53" i="6"/>
  <c r="P41" i="6"/>
  <c r="P24" i="6"/>
  <c r="F24" i="6"/>
  <c r="P9" i="6"/>
  <c r="P196" i="6"/>
  <c r="F6" i="6"/>
  <c r="P223" i="6"/>
  <c r="P222" i="6" s="1"/>
  <c r="F209" i="6"/>
  <c r="P154" i="6"/>
  <c r="P146" i="6"/>
  <c r="P134" i="6"/>
  <c r="P112" i="6"/>
  <c r="F73" i="6"/>
  <c r="F40" i="6" s="1"/>
  <c r="P68" i="6"/>
  <c r="P35" i="6"/>
  <c r="P31" i="6"/>
  <c r="P29" i="6" s="1"/>
  <c r="F172" i="6"/>
  <c r="F171" i="6" s="1"/>
  <c r="F145" i="6"/>
  <c r="F111" i="6"/>
  <c r="P106" i="6"/>
  <c r="P59" i="6"/>
  <c r="P191" i="6"/>
  <c r="P93" i="6"/>
  <c r="P50" i="6"/>
  <c r="P21" i="6"/>
  <c r="P20" i="6" s="1"/>
  <c r="F205" i="6"/>
  <c r="P172" i="6" l="1"/>
  <c r="P171" i="6" s="1"/>
  <c r="P170" i="6" s="1"/>
  <c r="P186" i="6" s="1"/>
  <c r="P208" i="6"/>
  <c r="P207" i="6" s="1"/>
  <c r="P40" i="6"/>
  <c r="E208" i="6"/>
  <c r="E207" i="6" s="1"/>
  <c r="F86" i="6"/>
  <c r="G168" i="6"/>
  <c r="G4" i="6"/>
  <c r="G229" i="6" s="1"/>
  <c r="E86" i="6"/>
  <c r="E5" i="6"/>
  <c r="P111" i="6"/>
  <c r="P227" i="6"/>
  <c r="F227" i="6"/>
  <c r="F208" i="6"/>
  <c r="F207" i="6" s="1"/>
  <c r="F189" i="6"/>
  <c r="F188" i="6" s="1"/>
  <c r="F170" i="6"/>
  <c r="F186" i="6" s="1"/>
  <c r="P145" i="6"/>
  <c r="P190" i="6"/>
  <c r="F5" i="6"/>
  <c r="P205" i="6"/>
  <c r="E4" i="6" l="1"/>
  <c r="E3" i="6" s="1"/>
  <c r="E168" i="6"/>
  <c r="F168" i="6"/>
  <c r="G3" i="6"/>
  <c r="P189" i="6"/>
  <c r="P188" i="6" s="1"/>
  <c r="F4" i="6"/>
  <c r="F3" i="6" s="1"/>
  <c r="E229" i="6" l="1"/>
  <c r="F229" i="6"/>
  <c r="P98" i="6" l="1"/>
  <c r="P86" i="6" s="1"/>
  <c r="P14" i="6" l="1"/>
  <c r="P6" i="6" s="1"/>
  <c r="P5" i="6" s="1"/>
  <c r="P4" i="6" l="1"/>
  <c r="P168" i="6"/>
  <c r="P3" i="6" l="1"/>
  <c r="P229" i="6"/>
</calcChain>
</file>

<file path=xl/sharedStrings.xml><?xml version="1.0" encoding="utf-8"?>
<sst xmlns="http://schemas.openxmlformats.org/spreadsheetml/2006/main" count="386" uniqueCount="333">
  <si>
    <t>CUENTA No.</t>
  </si>
  <si>
    <t>DESCRIPCIÓN DE CUENTAS</t>
  </si>
  <si>
    <t>ADMINISTRACIÓN JUSTICIA ELECTORAL</t>
  </si>
  <si>
    <t>01</t>
  </si>
  <si>
    <t>ACCIONES COMUNES</t>
  </si>
  <si>
    <t>REMUNERACIONES Y CONTRIBUCIONES</t>
  </si>
  <si>
    <t>REMUNERACIONES</t>
  </si>
  <si>
    <t>Remuneraciones al Personal Fijo</t>
  </si>
  <si>
    <t>2.1.1.1.01</t>
  </si>
  <si>
    <t>Sueldos Fijos</t>
  </si>
  <si>
    <t>2.1.1.2.03</t>
  </si>
  <si>
    <t>Suplencias</t>
  </si>
  <si>
    <t>2.1.1.2.09</t>
  </si>
  <si>
    <t>Personal de carácter eventual</t>
  </si>
  <si>
    <t>Sueldos al personal fijo en trámite de pensiones</t>
  </si>
  <si>
    <t>2.1.1.3.01</t>
  </si>
  <si>
    <t>Sueldo Anual No. 13</t>
  </si>
  <si>
    <t>Prestaciones Económicas</t>
  </si>
  <si>
    <t>2.1.1.5.03</t>
  </si>
  <si>
    <t>Vacaciones</t>
  </si>
  <si>
    <t>SOBRESUELDOS</t>
  </si>
  <si>
    <t>Compensación</t>
  </si>
  <si>
    <t>2.1.2.2.03</t>
  </si>
  <si>
    <t>2.1.2.2.05</t>
  </si>
  <si>
    <t>DIETAS Y GASTOS DE REPRESENTACIÓN</t>
  </si>
  <si>
    <t>Dietas</t>
  </si>
  <si>
    <t>2.1.3.1.01</t>
  </si>
  <si>
    <t>Gastos de Representación</t>
  </si>
  <si>
    <t>2.1.3.2.01</t>
  </si>
  <si>
    <t>GRATIFICACIONES Y BONIFICACIONES</t>
  </si>
  <si>
    <t>2.1.4.1.01</t>
  </si>
  <si>
    <t>Otras Gratificaciones y Bonificaciones</t>
  </si>
  <si>
    <t>2.1.4.2.01</t>
  </si>
  <si>
    <t>Bono escolar</t>
  </si>
  <si>
    <t>2.1.4.2.03</t>
  </si>
  <si>
    <t>Gratificaciones por aniversario de institución</t>
  </si>
  <si>
    <t xml:space="preserve">CONTRIBUCIONES A LA SEGURIDAD SOCIAL </t>
  </si>
  <si>
    <t>2.1.5.1.01</t>
  </si>
  <si>
    <t>2.1.5.2.01</t>
  </si>
  <si>
    <t>2.1.5.3.01</t>
  </si>
  <si>
    <t>CONTRATACIÓN DE SERVICIOS</t>
  </si>
  <si>
    <t>SERVICIOS BASICOS</t>
  </si>
  <si>
    <t>2.2.1.1.01</t>
  </si>
  <si>
    <t>Radiocomunicación</t>
  </si>
  <si>
    <t>2.2.1.2.01</t>
  </si>
  <si>
    <t>2.2.1.3.01</t>
  </si>
  <si>
    <t>2.2.1.4.01</t>
  </si>
  <si>
    <t>2.2.1.5.01</t>
  </si>
  <si>
    <t>2.2.1.6.01</t>
  </si>
  <si>
    <t>Electricidad</t>
  </si>
  <si>
    <t>2.2.1.7.01</t>
  </si>
  <si>
    <t>Agua</t>
  </si>
  <si>
    <t>2.2.1.8.01</t>
  </si>
  <si>
    <t>PUBLICIDAD IMPRESIÓN Y ENCUADERNACION</t>
  </si>
  <si>
    <t>2.2.2.1.01</t>
  </si>
  <si>
    <t>2.2.2.2.01</t>
  </si>
  <si>
    <t>VIATICOS</t>
  </si>
  <si>
    <t>2.2.3.1.01</t>
  </si>
  <si>
    <t>2.2.3.2.01</t>
  </si>
  <si>
    <t>TRANSPORTE Y ALMACENAJE</t>
  </si>
  <si>
    <t>2.2.4.1.01</t>
  </si>
  <si>
    <t>2.2.4.4.01</t>
  </si>
  <si>
    <t>Peaje</t>
  </si>
  <si>
    <t>ALQUILERES Y RENTAS</t>
  </si>
  <si>
    <t>2.2.5.1.01</t>
  </si>
  <si>
    <t>2.2.5.9.01</t>
  </si>
  <si>
    <t>SEGUROS</t>
  </si>
  <si>
    <t>2.2.6.2.01</t>
  </si>
  <si>
    <t>2.2.6.3.01</t>
  </si>
  <si>
    <t>SERVICIOS DE CONSERVACION, REPARACIONES MENORES E INSTALACIONES TEMPORALES</t>
  </si>
  <si>
    <t>2.2.7.1.01</t>
  </si>
  <si>
    <t>2.2.7.2.01</t>
  </si>
  <si>
    <t>2.2.7.2.06</t>
  </si>
  <si>
    <t>2.2.7.2.07</t>
  </si>
  <si>
    <t xml:space="preserve">OTROS SERVICIOS NO INCLUIDOS EN CONCEPTOS ANTERIORES </t>
  </si>
  <si>
    <t>2.2.8.2.01</t>
  </si>
  <si>
    <t>2.2.8.5.03</t>
  </si>
  <si>
    <t>2.2.8.6.01</t>
  </si>
  <si>
    <t>Servicios Técnicos y Profesionales</t>
  </si>
  <si>
    <t>2.2.8.7.02</t>
  </si>
  <si>
    <t>2.2.8.7.04</t>
  </si>
  <si>
    <t>2.2.8.7.05</t>
  </si>
  <si>
    <t>2.2.8.7.06</t>
  </si>
  <si>
    <t>Impuestos Derechos y Tasas</t>
  </si>
  <si>
    <t>2.2.8.8.01</t>
  </si>
  <si>
    <t>Impuestos</t>
  </si>
  <si>
    <t>2.2.9.2.03</t>
  </si>
  <si>
    <t>MATERIALES Y SUMINISTROS</t>
  </si>
  <si>
    <t>ALIMENTOS Y PRODUCTOS AGROFORESTALES</t>
  </si>
  <si>
    <t>2.3.1.1.01</t>
  </si>
  <si>
    <t>Productos Agroforestales y Pecuarios</t>
  </si>
  <si>
    <t>2.3.1.3.02</t>
  </si>
  <si>
    <t>2.3.1.3.03</t>
  </si>
  <si>
    <t>2.3.1.4.01</t>
  </si>
  <si>
    <t>TEXTILES Y VESTUARIOS</t>
  </si>
  <si>
    <t>2.3.2.1.01</t>
  </si>
  <si>
    <t>2.3.2.2.01</t>
  </si>
  <si>
    <t>2.3.2.3.01</t>
  </si>
  <si>
    <t>2.3.2.4.01</t>
  </si>
  <si>
    <t>Calzados</t>
  </si>
  <si>
    <t>2.3.3.1.01</t>
  </si>
  <si>
    <t>2.3.3.2.01</t>
  </si>
  <si>
    <t>2.3.3.3.01</t>
  </si>
  <si>
    <t>2.3.3.4.01</t>
  </si>
  <si>
    <t>2.3.3.5.01</t>
  </si>
  <si>
    <t>PRODUCTOS FARMACEUTICOS</t>
  </si>
  <si>
    <t>2.3.4.1.01</t>
  </si>
  <si>
    <t>2.3.5.1.01</t>
  </si>
  <si>
    <t>2.3.5.3.01</t>
  </si>
  <si>
    <t>2.3.5.4.01</t>
  </si>
  <si>
    <t>2.3.5.5.01</t>
  </si>
  <si>
    <t>Productos de Cemento, Cal, Asbestos, Yeso y Arcilla</t>
  </si>
  <si>
    <t>2.3.6.1.01</t>
  </si>
  <si>
    <t>2.3.6.1.04</t>
  </si>
  <si>
    <t>2.3.6.1.05</t>
  </si>
  <si>
    <t>Productos de Vidrio, Loza y Porcelana</t>
  </si>
  <si>
    <t>2.3.6.2.01</t>
  </si>
  <si>
    <t>2.3.6.2.02</t>
  </si>
  <si>
    <t>2.3.6.2.03</t>
  </si>
  <si>
    <t>Productos Metálicos y sus Derivados</t>
  </si>
  <si>
    <t>2.3.6.3.04</t>
  </si>
  <si>
    <t>Minerales</t>
  </si>
  <si>
    <t>2.3.6.4.04</t>
  </si>
  <si>
    <t>2.3.6.4.07</t>
  </si>
  <si>
    <t>Otros Productos Minerales No Metálicos</t>
  </si>
  <si>
    <t>2.3.6.9.01</t>
  </si>
  <si>
    <t>COMBUSTIBLES, LUBRICANTES, PRODUCTOS QUIMICOS Y CONEXOS</t>
  </si>
  <si>
    <t>Combustibles y Lubricantes</t>
  </si>
  <si>
    <t>2.3.7.1.01</t>
  </si>
  <si>
    <t>Gasolina</t>
  </si>
  <si>
    <t>2.3.7.1.02</t>
  </si>
  <si>
    <t>Gasoil</t>
  </si>
  <si>
    <t>2.3.7.1.06</t>
  </si>
  <si>
    <t>Lubricantes</t>
  </si>
  <si>
    <t>Productos Químicos y Conexos</t>
  </si>
  <si>
    <t>2.3.7.2.05</t>
  </si>
  <si>
    <t>2.3.9.1.01</t>
  </si>
  <si>
    <t>2.3.9.2.01</t>
  </si>
  <si>
    <t>2.3.9.3.01</t>
  </si>
  <si>
    <t>2.3.9.4.01</t>
  </si>
  <si>
    <t>2.3.9.5.01</t>
  </si>
  <si>
    <t>2.3.9.6.01</t>
  </si>
  <si>
    <t>TRANSFERENCIAS CORRIENTES</t>
  </si>
  <si>
    <t>TRANSFERENCIAS CORRIENTES AL SECTOR PRIVADO</t>
  </si>
  <si>
    <t>2.4.1.4.01</t>
  </si>
  <si>
    <t>TRANSFERENCIAS CORRIENTES AL SECTOR EXTERNO</t>
  </si>
  <si>
    <t>2.4.7.2.01</t>
  </si>
  <si>
    <t>BIENES MUEBLES, INMUEBLES E INTANGIBLES</t>
  </si>
  <si>
    <t>MOBILIARIO Y EQUIPOS</t>
  </si>
  <si>
    <t>2.6.1.1.01</t>
  </si>
  <si>
    <t>2.6.1.3.01</t>
  </si>
  <si>
    <t>2.6.1.4.01</t>
  </si>
  <si>
    <t>2.6.1.9.01</t>
  </si>
  <si>
    <t>2.6.2.1.01</t>
  </si>
  <si>
    <t>2.6.2.3.01</t>
  </si>
  <si>
    <t>VEHÍCULOS, EQUIPOS DE TRANSPORTE, TRACCIÓN Y ELEVACIÓN</t>
  </si>
  <si>
    <t>2.6.4.1.01</t>
  </si>
  <si>
    <t>2.6.4.7.01</t>
  </si>
  <si>
    <t>MAQUINARIAS OTROS EQUIPOS Y HERRAMIENTAS</t>
  </si>
  <si>
    <t>2.6.5.4.01</t>
  </si>
  <si>
    <t>2.6.5.5.01</t>
  </si>
  <si>
    <t>BIENES INTANGIBLES</t>
  </si>
  <si>
    <t>2.6.8.3.01</t>
  </si>
  <si>
    <t xml:space="preserve">       TOTAL ACCIONES COMUNES</t>
  </si>
  <si>
    <t>02</t>
  </si>
  <si>
    <t>PARTIDOS, AGRUPACIONES Y MOVIMIENTOS POLITICOS CON CONFLICTOS CONTENCIOSOS ELECTORALES DECIDIDOS</t>
  </si>
  <si>
    <t>0001</t>
  </si>
  <si>
    <t>GESTIÓN Y RESOLUCIÓN DE CONFLICTOS EN MATERIA ELECTORAL</t>
  </si>
  <si>
    <t>2.1.1</t>
  </si>
  <si>
    <t>2.1.1.1</t>
  </si>
  <si>
    <t>2.1.1.4-01</t>
  </si>
  <si>
    <t xml:space="preserve">TOTAL PARTIDOS, AGRUPACIONES Y MOVIMIENTOS POLÍTICOS </t>
  </si>
  <si>
    <t>03</t>
  </si>
  <si>
    <t>CIUDADANOS ACCEDEN A SERVICIOS DE RECTIFICACIÓN DE ACTAS DEL ESTADO CIVIL</t>
  </si>
  <si>
    <t>SERVICIOS DE RECTIFICACIÓN DE ACTAS DEL ESTADO CIVIL</t>
  </si>
  <si>
    <t>TOTAL  CIUDADANOS ACCEDEN A SERVICIOS DE RECTIFICACIÓN</t>
  </si>
  <si>
    <t>04</t>
  </si>
  <si>
    <t>ACTORES DEL SISTEMA ELECTORAL, SOCIEDAD CIVIL Y CIUDADANOS CAPACITADOS EN LA IMPORTANCIA DE LA JUSTICIA Y DERECHO ELECTORAL.</t>
  </si>
  <si>
    <t xml:space="preserve">FORMACIÓN Y CONCIETIZACIÓN DE DERECHOS ELECTORALES </t>
  </si>
  <si>
    <t>TOTAL ACTORES DEL SISTEMA ELECTORAL</t>
  </si>
  <si>
    <t>TOTAL GENERAL</t>
  </si>
  <si>
    <t>Licencias Informáticas</t>
  </si>
  <si>
    <t>Remuneraciones al Personal de Carácter Temporal</t>
  </si>
  <si>
    <t>PRODUCTOS  MINERALES, METÁLICOS Y NO METÁLICOS</t>
  </si>
  <si>
    <t>CUERO, CAUCHO Y PLASTICO</t>
  </si>
  <si>
    <t>MOBILIARIO Y EQUIPO DE AUDIO, AUDIOVISUAL, RECREATIVO Y EDUCACIONAL.</t>
  </si>
  <si>
    <t>2.1.5.4.02</t>
  </si>
  <si>
    <t>PRESUPUESTO 
2023</t>
  </si>
  <si>
    <t>2.1.4.2.04</t>
  </si>
  <si>
    <t>2.2.5.3.02</t>
  </si>
  <si>
    <t>2.2.5.3.04</t>
  </si>
  <si>
    <t>ENERO</t>
  </si>
  <si>
    <t xml:space="preserve">TOTAL EJECUCION </t>
  </si>
  <si>
    <t>Realizado por:</t>
  </si>
  <si>
    <t>Agustina Garcia</t>
  </si>
  <si>
    <t>Analista l Presupuesto</t>
  </si>
  <si>
    <t>Deysis Matos</t>
  </si>
  <si>
    <t>Alexi Martinez Olivo</t>
  </si>
  <si>
    <t>Revisado por:</t>
  </si>
  <si>
    <t>Sueldos fijos</t>
  </si>
  <si>
    <t>Pago por horas extraordinarias</t>
  </si>
  <si>
    <t>Gastos de representación en el país</t>
  </si>
  <si>
    <t>Otras gratificaciones (Bono navideño)</t>
  </si>
  <si>
    <t>Contribuciones al seguro de salud</t>
  </si>
  <si>
    <t>Contribuciones al seguro de pensiones</t>
  </si>
  <si>
    <t>Contribuciones al seguro de riesgo laboral</t>
  </si>
  <si>
    <t>Servicios telefónico de larga distancia</t>
  </si>
  <si>
    <t>Teléfono local</t>
  </si>
  <si>
    <t>Telefax y correos</t>
  </si>
  <si>
    <t>Servicio de internet y televisión por cable</t>
  </si>
  <si>
    <t>Recolección de residuos sólidos</t>
  </si>
  <si>
    <t>Publicidad y propaganda</t>
  </si>
  <si>
    <t>Impresión y encuadernación</t>
  </si>
  <si>
    <t>Viáticos fuera del país</t>
  </si>
  <si>
    <t>Pasajes y gastos de transporte</t>
  </si>
  <si>
    <t>Alquileres y rentas de edificios y locales</t>
  </si>
  <si>
    <t>Alquiler de equipo de tecnología y almacenamiento de datos</t>
  </si>
  <si>
    <t>Alquiler de equipo de tracción y elevación.</t>
  </si>
  <si>
    <t>Seguros de bienes muebles</t>
  </si>
  <si>
    <t>Seguros de personas</t>
  </si>
  <si>
    <t>Mantenimiento y reparación de maquinarias y equipos.</t>
  </si>
  <si>
    <t>Comisiones y gastos bancarios</t>
  </si>
  <si>
    <t>Servicios jurídicos</t>
  </si>
  <si>
    <t>Servicios de informática y sistemas computarizados</t>
  </si>
  <si>
    <t>OTRAS CONTRATACIONES DE SERVICIOS</t>
  </si>
  <si>
    <t xml:space="preserve">Productos agrícolas </t>
  </si>
  <si>
    <t>Prendas y accesorios de vestir</t>
  </si>
  <si>
    <t>PAPEL,CARTON E IMPRESOS</t>
  </si>
  <si>
    <t>Textos de enseñanza</t>
  </si>
  <si>
    <t>Productos medicinales para uso humano</t>
  </si>
  <si>
    <t>Cueros y pieles</t>
  </si>
  <si>
    <t>Artículos de caucho</t>
  </si>
  <si>
    <t>Productos de cemento</t>
  </si>
  <si>
    <t>Productos de arcilla y derivados</t>
  </si>
  <si>
    <t>Productos de vidrio</t>
  </si>
  <si>
    <t>Productos de loza</t>
  </si>
  <si>
    <t>Productos de porcelana</t>
  </si>
  <si>
    <t>Piedra, archilla y arena</t>
  </si>
  <si>
    <t>Otros minerales</t>
  </si>
  <si>
    <t>Otros productos no metálicos</t>
  </si>
  <si>
    <t>PRODUCTOS Y ÚTILES VARIOS</t>
  </si>
  <si>
    <t>Útiles y materiales de limpieza e higiene</t>
  </si>
  <si>
    <t>Útiles menores médico quirúrgicos o de laboratorio</t>
  </si>
  <si>
    <t>Útiles destinados a actividades deportivas, culturales y recreativas</t>
  </si>
  <si>
    <t>Útiles de cocina y comedor</t>
  </si>
  <si>
    <t>Becas nacionales</t>
  </si>
  <si>
    <t xml:space="preserve">Muebles, equipos de oficina y estantería </t>
  </si>
  <si>
    <t xml:space="preserve">Otros mobiliarios y equipos no identificados </t>
  </si>
  <si>
    <t>Equipos y aparatos audiovisuales</t>
  </si>
  <si>
    <t>Cámaras fotográficas y de video</t>
  </si>
  <si>
    <t>Automoviles y camiones</t>
  </si>
  <si>
    <t>Equipo de elevación</t>
  </si>
  <si>
    <t>Sistema de aire acondicionado,calefacción y refrigeración</t>
  </si>
  <si>
    <t>Equipo de comunicación, telecomunicaciones y señalamientos</t>
  </si>
  <si>
    <t>Programas de informática y base de datos</t>
  </si>
  <si>
    <t>Sueldo anual No. 13</t>
  </si>
  <si>
    <t>Sueldo anual  No.13</t>
  </si>
  <si>
    <t>OTROS SERVICIOS NO INCLUIDOS EN CONCEPTOS ANTERIORES</t>
  </si>
  <si>
    <t>2.1.1.4.01</t>
  </si>
  <si>
    <t>FEBRERO</t>
  </si>
  <si>
    <t>2.4.1.6.01</t>
  </si>
  <si>
    <t>2.1.1.6.01</t>
  </si>
  <si>
    <t>Tribunal Superior Electoral "Cooptse". La cual fue presupuestada el año 2022 y transferida en el 2023 (Apertura de la cuenta).</t>
  </si>
  <si>
    <t xml:space="preserve">    Aprobado por:</t>
  </si>
  <si>
    <t xml:space="preserve"> Director Financiero</t>
  </si>
  <si>
    <t xml:space="preserve"> Encargada Dpto.Presupuesto </t>
  </si>
  <si>
    <t>TRANSFERENCIAS CORRIENTES A ASOCIACIONES SIN FINES DE LUCRO</t>
  </si>
  <si>
    <r>
      <t xml:space="preserve">Transferencias corrientes programadas a asociaciones sin fines de lucro </t>
    </r>
    <r>
      <rPr>
        <sz val="10"/>
        <color rgb="FFFF0000"/>
        <rFont val="Arial"/>
        <family val="2"/>
      </rPr>
      <t>(*)</t>
    </r>
    <r>
      <rPr>
        <sz val="10"/>
        <color theme="1"/>
        <rFont val="Arial"/>
        <family val="2"/>
      </rPr>
      <t xml:space="preserve"> </t>
    </r>
  </si>
  <si>
    <t>MARZO</t>
  </si>
  <si>
    <t>ABRIL</t>
  </si>
  <si>
    <r>
      <rPr>
        <b/>
        <sz val="10"/>
        <color theme="1"/>
        <rFont val="Arial"/>
        <family val="2"/>
      </rPr>
      <t>Nota:</t>
    </r>
    <r>
      <rPr>
        <sz val="10"/>
        <color theme="1"/>
        <rFont val="Arial"/>
        <family val="2"/>
      </rPr>
      <t xml:space="preserve"> </t>
    </r>
    <r>
      <rPr>
        <b/>
        <sz val="10"/>
        <color theme="1"/>
        <rFont val="Arial"/>
        <family val="2"/>
      </rPr>
      <t>1-</t>
    </r>
    <r>
      <rPr>
        <sz val="10"/>
        <color theme="1"/>
        <rFont val="Arial"/>
        <family val="2"/>
      </rPr>
      <t xml:space="preserve"> </t>
    </r>
    <r>
      <rPr>
        <sz val="10"/>
        <color rgb="FFFF0000"/>
        <rFont val="Arial"/>
        <family val="2"/>
      </rPr>
      <t>(*)</t>
    </r>
    <r>
      <rPr>
        <sz val="10"/>
        <color theme="1"/>
        <rFont val="Arial"/>
        <family val="2"/>
      </rPr>
      <t xml:space="preserve"> La cuenta presupuestaria (2.4.1.6.01), en el mes de febrero presenta un cargo de R$5,000,000.00. Correspondiente a la donacion de aporte inicial a la cooperativa de empleados del</t>
    </r>
  </si>
  <si>
    <r>
      <t>Nota: 2-</t>
    </r>
    <r>
      <rPr>
        <sz val="10"/>
        <color theme="1"/>
        <rFont val="Arial"/>
        <family val="2"/>
      </rPr>
      <t xml:space="preserve"> </t>
    </r>
    <r>
      <rPr>
        <sz val="10"/>
        <color rgb="FFFF0000"/>
        <rFont val="Arial"/>
        <family val="2"/>
      </rPr>
      <t>(*)</t>
    </r>
    <r>
      <rPr>
        <b/>
        <sz val="10"/>
        <color rgb="FFFF0000"/>
        <rFont val="Arial"/>
        <family val="2"/>
      </rPr>
      <t xml:space="preserve"> </t>
    </r>
    <r>
      <rPr>
        <b/>
        <sz val="10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(Reclasificación en la cuenta 2.2.8.7.04, disminución en la solicitud, posterior a Ejecución)</t>
    </r>
  </si>
  <si>
    <t>MAYO</t>
  </si>
  <si>
    <t>JUNIO</t>
  </si>
  <si>
    <r>
      <t>Viáticos dentro del país</t>
    </r>
    <r>
      <rPr>
        <sz val="10"/>
        <color rgb="FFFF0000"/>
        <rFont val="Arial"/>
        <family val="2"/>
      </rPr>
      <t xml:space="preserve"> (**)</t>
    </r>
  </si>
  <si>
    <r>
      <t xml:space="preserve">Reparaciones y mantenimientos menores en edificaciones. </t>
    </r>
    <r>
      <rPr>
        <sz val="10"/>
        <color rgb="FFFF0000"/>
        <rFont val="Arial"/>
        <family val="2"/>
      </rPr>
      <t>(**)</t>
    </r>
  </si>
  <si>
    <r>
      <t xml:space="preserve">Productos de yeso. </t>
    </r>
    <r>
      <rPr>
        <sz val="10"/>
        <color rgb="FFFF0000"/>
        <rFont val="Arial"/>
        <family val="2"/>
      </rPr>
      <t>(**)</t>
    </r>
  </si>
  <si>
    <r>
      <t xml:space="preserve"> Plástico.</t>
    </r>
    <r>
      <rPr>
        <sz val="10"/>
        <color rgb="FFFF0000"/>
        <rFont val="Arial"/>
        <family val="2"/>
      </rPr>
      <t xml:space="preserve"> (**)</t>
    </r>
  </si>
  <si>
    <r>
      <t>Equipos de tecnología de la información y comunicación.</t>
    </r>
    <r>
      <rPr>
        <sz val="10"/>
        <color rgb="FFFF0000"/>
        <rFont val="Arial"/>
        <family val="2"/>
      </rPr>
      <t xml:space="preserve"> (**)</t>
    </r>
  </si>
  <si>
    <r>
      <t xml:space="preserve">Electrodomésticos. </t>
    </r>
    <r>
      <rPr>
        <sz val="10"/>
        <color rgb="FFFF0000"/>
        <rFont val="Arial"/>
        <family val="2"/>
      </rPr>
      <t>(**)</t>
    </r>
  </si>
  <si>
    <r>
      <t xml:space="preserve">Productos eléctricos y afines. </t>
    </r>
    <r>
      <rPr>
        <sz val="10"/>
        <color rgb="FFFF0000"/>
        <rFont val="Arial"/>
        <family val="2"/>
      </rPr>
      <t>(**)</t>
    </r>
  </si>
  <si>
    <r>
      <t xml:space="preserve">Útiles y materiales de escritorio, oficina e informática. </t>
    </r>
    <r>
      <rPr>
        <sz val="10"/>
        <color rgb="FFFF0000"/>
        <rFont val="Arial"/>
        <family val="2"/>
      </rPr>
      <t>(**)</t>
    </r>
    <r>
      <rPr>
        <sz val="10"/>
        <rFont val="Arial"/>
        <family val="2"/>
      </rPr>
      <t xml:space="preserve"> </t>
    </r>
  </si>
  <si>
    <r>
      <t>Servicios de capacitación.</t>
    </r>
    <r>
      <rPr>
        <sz val="10"/>
        <color rgb="FFFF0000"/>
        <rFont val="Arial"/>
        <family val="2"/>
      </rPr>
      <t xml:space="preserve"> (**)</t>
    </r>
  </si>
  <si>
    <r>
      <t xml:space="preserve">Herramientas menores. </t>
    </r>
    <r>
      <rPr>
        <sz val="10"/>
        <color rgb="FFFF0000"/>
        <rFont val="Arial"/>
        <family val="2"/>
      </rPr>
      <t>(**)</t>
    </r>
  </si>
  <si>
    <r>
      <t xml:space="preserve">Insecticidas, fumigantes y otros. </t>
    </r>
    <r>
      <rPr>
        <sz val="10"/>
        <color rgb="FFFF0000"/>
        <rFont val="Arial"/>
        <family val="2"/>
      </rPr>
      <t>(**)</t>
    </r>
  </si>
  <si>
    <r>
      <t xml:space="preserve">Acabados textiles. </t>
    </r>
    <r>
      <rPr>
        <sz val="10"/>
        <color rgb="FFFF0000"/>
        <rFont val="Arial"/>
        <family val="2"/>
      </rPr>
      <t>(**)</t>
    </r>
  </si>
  <si>
    <r>
      <t>Madera, corcho y sus manufacturas.</t>
    </r>
    <r>
      <rPr>
        <sz val="10"/>
        <color rgb="FFFF0000"/>
        <rFont val="Arial"/>
        <family val="2"/>
      </rPr>
      <t xml:space="preserve"> (**)</t>
    </r>
  </si>
  <si>
    <r>
      <t>Alimentos y bebidas para personas.</t>
    </r>
    <r>
      <rPr>
        <sz val="10"/>
        <color rgb="FFFF0000"/>
        <rFont val="Arial"/>
        <family val="2"/>
      </rPr>
      <t xml:space="preserve"> (**)</t>
    </r>
  </si>
  <si>
    <r>
      <t xml:space="preserve">Otros servicios técnicos profesionales. </t>
    </r>
    <r>
      <rPr>
        <sz val="10"/>
        <color rgb="FFFF0000"/>
        <rFont val="Arial"/>
        <family val="2"/>
      </rPr>
      <t>(**)</t>
    </r>
  </si>
  <si>
    <r>
      <t xml:space="preserve">Dietas en el país. </t>
    </r>
    <r>
      <rPr>
        <sz val="10"/>
        <color rgb="FFFF0000"/>
        <rFont val="Arial"/>
        <family val="2"/>
      </rPr>
      <t xml:space="preserve">(**) </t>
    </r>
    <r>
      <rPr>
        <sz val="10"/>
        <rFont val="Arial"/>
        <family val="2"/>
      </rPr>
      <t xml:space="preserve"> </t>
    </r>
  </si>
  <si>
    <r>
      <t xml:space="preserve">Sueldo anual No. 13. </t>
    </r>
    <r>
      <rPr>
        <sz val="10"/>
        <color rgb="FFFF0000"/>
        <rFont val="Arial"/>
        <family val="2"/>
      </rPr>
      <t>(**)</t>
    </r>
  </si>
  <si>
    <t>2.2.5.4.01</t>
  </si>
  <si>
    <r>
      <t xml:space="preserve">Licencias Informáticas. </t>
    </r>
    <r>
      <rPr>
        <sz val="10"/>
        <color rgb="FFFF0000"/>
        <rFont val="Arial"/>
        <family val="2"/>
      </rPr>
      <t>(**)</t>
    </r>
  </si>
  <si>
    <t>JULIO</t>
  </si>
  <si>
    <t>AGOSTO</t>
  </si>
  <si>
    <t>SEPTIEMBRE</t>
  </si>
  <si>
    <t>OCTUBRE</t>
  </si>
  <si>
    <t>OBRAS</t>
  </si>
  <si>
    <t>OBRAS EN EDIFICACIONES</t>
  </si>
  <si>
    <t>2.7.1.2.01</t>
  </si>
  <si>
    <t>2.7.1.5.01</t>
  </si>
  <si>
    <r>
      <t xml:space="preserve">Mantenimiento y reparación de mobiliarios y equipos de oficina. </t>
    </r>
    <r>
      <rPr>
        <sz val="10"/>
        <color rgb="FFFF0000"/>
        <rFont val="Arial"/>
        <family val="2"/>
      </rPr>
      <t>(***)</t>
    </r>
  </si>
  <si>
    <r>
      <t xml:space="preserve">Limpieza e higiene. </t>
    </r>
    <r>
      <rPr>
        <sz val="10"/>
        <color rgb="FFFF0000"/>
        <rFont val="Arial"/>
        <family val="2"/>
      </rPr>
      <t xml:space="preserve"> (***)</t>
    </r>
  </si>
  <si>
    <r>
      <t>Eventos generales.</t>
    </r>
    <r>
      <rPr>
        <sz val="10"/>
        <color rgb="FFFF0000"/>
        <rFont val="Arial"/>
        <family val="2"/>
      </rPr>
      <t xml:space="preserve">  (***)</t>
    </r>
  </si>
  <si>
    <r>
      <t>Mantenimiento y reparación de equipos de transporte, Tracción y Elevación.</t>
    </r>
    <r>
      <rPr>
        <sz val="10"/>
        <color rgb="FFFF0000"/>
        <rFont val="Arial"/>
        <family val="2"/>
      </rPr>
      <t>(***)</t>
    </r>
  </si>
  <si>
    <r>
      <t xml:space="preserve">Servicios de catering. </t>
    </r>
    <r>
      <rPr>
        <sz val="10"/>
        <color rgb="FFFF0000"/>
        <rFont val="Arial"/>
        <family val="2"/>
      </rPr>
      <t>(***)</t>
    </r>
  </si>
  <si>
    <r>
      <t>Papel de escritorio.</t>
    </r>
    <r>
      <rPr>
        <sz val="10"/>
        <color rgb="FFFF0000"/>
        <rFont val="Arial"/>
        <family val="2"/>
      </rPr>
      <t xml:space="preserve"> (**) </t>
    </r>
  </si>
  <si>
    <r>
      <t xml:space="preserve">Servicios de capacitación </t>
    </r>
    <r>
      <rPr>
        <sz val="10"/>
        <color rgb="FFFF0000"/>
        <rFont val="Arial"/>
        <family val="2"/>
      </rPr>
      <t xml:space="preserve">(*) </t>
    </r>
  </si>
  <si>
    <t xml:space="preserve">Hilados, fibras, telas y útiles de costura. </t>
  </si>
  <si>
    <t xml:space="preserve">Productos forestales. </t>
  </si>
  <si>
    <r>
      <t xml:space="preserve">Papel y cartón. </t>
    </r>
    <r>
      <rPr>
        <sz val="10"/>
        <color rgb="FFFF0000"/>
        <rFont val="Arial"/>
        <family val="2"/>
      </rPr>
      <t xml:space="preserve">(**) </t>
    </r>
  </si>
  <si>
    <r>
      <t xml:space="preserve">Productos de artes gráficas. </t>
    </r>
    <r>
      <rPr>
        <sz val="10"/>
        <color rgb="FFFF0000"/>
        <rFont val="Arial"/>
        <family val="2"/>
      </rPr>
      <t xml:space="preserve">(**) </t>
    </r>
  </si>
  <si>
    <t>Transferencias corrientes a Organismos Internacionales</t>
  </si>
  <si>
    <r>
      <t xml:space="preserve">Libros, revistas y periódicos. </t>
    </r>
    <r>
      <rPr>
        <sz val="10"/>
        <color rgb="FFFF0000"/>
        <rFont val="Arial"/>
        <family val="2"/>
      </rPr>
      <t>(**)</t>
    </r>
  </si>
  <si>
    <r>
      <rPr>
        <b/>
        <sz val="10"/>
        <color theme="1"/>
        <rFont val="Arial"/>
        <family val="2"/>
      </rPr>
      <t>Nota: 3</t>
    </r>
    <r>
      <rPr>
        <sz val="10"/>
        <color theme="1"/>
        <rFont val="Arial"/>
        <family val="2"/>
      </rPr>
      <t>-</t>
    </r>
    <r>
      <rPr>
        <sz val="10"/>
        <color rgb="FFFF0000"/>
        <rFont val="Arial"/>
        <family val="2"/>
      </rPr>
      <t xml:space="preserve"> (**) </t>
    </r>
    <r>
      <rPr>
        <sz val="10"/>
        <color theme="1"/>
        <rFont val="Arial"/>
        <family val="2"/>
      </rPr>
      <t xml:space="preserve"> (Reclasificación de cuentas durante los meses, marzo, abril y mayo,  propuestas por Auditoría Interna, (posterior a Ejecución)</t>
    </r>
  </si>
  <si>
    <r>
      <rPr>
        <b/>
        <sz val="10"/>
        <color theme="1"/>
        <rFont val="Arial"/>
        <family val="2"/>
      </rPr>
      <t>Nota: 4</t>
    </r>
    <r>
      <rPr>
        <sz val="10"/>
        <color theme="1"/>
        <rFont val="Arial"/>
        <family val="2"/>
      </rPr>
      <t>-</t>
    </r>
    <r>
      <rPr>
        <sz val="10"/>
        <color rgb="FFFF0000"/>
        <rFont val="Arial"/>
        <family val="2"/>
      </rPr>
      <t xml:space="preserve"> (***) </t>
    </r>
    <r>
      <rPr>
        <sz val="10"/>
        <color theme="1"/>
        <rFont val="Arial"/>
        <family val="2"/>
      </rPr>
      <t xml:space="preserve"> (Modificación presupuestaria  de cuentas y auxiliares en el mes de septiembre 2023)</t>
    </r>
  </si>
  <si>
    <r>
      <rPr>
        <b/>
        <sz val="10"/>
        <color theme="1"/>
        <rFont val="Arial"/>
        <family val="2"/>
      </rPr>
      <t>Nota: 6</t>
    </r>
    <r>
      <rPr>
        <sz val="10"/>
        <color theme="1"/>
        <rFont val="Arial"/>
        <family val="2"/>
      </rPr>
      <t>-</t>
    </r>
    <r>
      <rPr>
        <sz val="10"/>
        <color rgb="FFFF0000"/>
        <rFont val="Arial"/>
        <family val="2"/>
      </rPr>
      <t xml:space="preserve"> (*****) </t>
    </r>
    <r>
      <rPr>
        <sz val="10"/>
        <color theme="1"/>
        <rFont val="Arial"/>
        <family val="2"/>
      </rPr>
      <t xml:space="preserve"> (Presupuesto adicional reformulado sept. 2023)</t>
    </r>
  </si>
  <si>
    <r>
      <t xml:space="preserve">Obras para edificación no residencial.  </t>
    </r>
    <r>
      <rPr>
        <sz val="10"/>
        <color rgb="FFFF0000"/>
        <rFont val="Arial"/>
        <family val="2"/>
      </rPr>
      <t>(****)</t>
    </r>
  </si>
  <si>
    <r>
      <t xml:space="preserve">Supervisión e inspección de obras en edificaciones. </t>
    </r>
    <r>
      <rPr>
        <sz val="10"/>
        <color rgb="FFFF0000"/>
        <rFont val="Arial"/>
        <family val="2"/>
      </rPr>
      <t>(****)</t>
    </r>
  </si>
  <si>
    <r>
      <t xml:space="preserve">Alquiler de equipo de oficina y muebles. </t>
    </r>
    <r>
      <rPr>
        <sz val="10"/>
        <color rgb="FFFF0000"/>
        <rFont val="Arial"/>
        <family val="2"/>
      </rPr>
      <t>(***)</t>
    </r>
  </si>
  <si>
    <r>
      <rPr>
        <b/>
        <sz val="10"/>
        <color theme="1"/>
        <rFont val="Arial"/>
        <family val="2"/>
      </rPr>
      <t>Nota: 5</t>
    </r>
    <r>
      <rPr>
        <sz val="10"/>
        <color theme="1"/>
        <rFont val="Arial"/>
        <family val="2"/>
      </rPr>
      <t>-</t>
    </r>
    <r>
      <rPr>
        <sz val="10"/>
        <color rgb="FFFF0000"/>
        <rFont val="Arial"/>
        <family val="2"/>
      </rPr>
      <t xml:space="preserve"> (****) </t>
    </r>
    <r>
      <rPr>
        <sz val="10"/>
        <color theme="1"/>
        <rFont val="Arial"/>
        <family val="2"/>
      </rPr>
      <t xml:space="preserve"> (Asignación presupuestaria inicio del proyecto obra TSE No.7672, cod. SNIP No. 16117-2023)</t>
    </r>
  </si>
  <si>
    <r>
      <t xml:space="preserve">Sueldos fijos. </t>
    </r>
    <r>
      <rPr>
        <sz val="10"/>
        <color rgb="FFFF0000"/>
        <rFont val="Arial"/>
        <family val="2"/>
      </rPr>
      <t>(***)</t>
    </r>
  </si>
  <si>
    <r>
      <t>Llantas y neumáticos.</t>
    </r>
    <r>
      <rPr>
        <sz val="10"/>
        <color rgb="FFFF0000"/>
        <rFont val="Arial"/>
        <family val="2"/>
      </rPr>
      <t>(**)</t>
    </r>
  </si>
  <si>
    <r>
      <t xml:space="preserve">Prestación laboral por desvinculación. </t>
    </r>
    <r>
      <rPr>
        <sz val="10"/>
        <color rgb="FFFF0000"/>
        <rFont val="Arial"/>
        <family val="2"/>
      </rPr>
      <t>(***)</t>
    </r>
  </si>
  <si>
    <r>
      <t xml:space="preserve">Vacaciones. </t>
    </r>
    <r>
      <rPr>
        <sz val="10"/>
        <color rgb="FFFF0000"/>
        <rFont val="Arial"/>
        <family val="2"/>
      </rPr>
      <t>(***)</t>
    </r>
  </si>
  <si>
    <r>
      <t xml:space="preserve">Compensación servicios de seguridad. </t>
    </r>
    <r>
      <rPr>
        <sz val="10"/>
        <color rgb="FFFF0000"/>
        <rFont val="Arial"/>
        <family val="2"/>
      </rPr>
      <t>(***)</t>
    </r>
  </si>
  <si>
    <r>
      <t xml:space="preserve">Bonificaciones. </t>
    </r>
    <r>
      <rPr>
        <sz val="10"/>
        <color rgb="FFFF0000"/>
        <rFont val="Arial"/>
        <family val="2"/>
      </rPr>
      <t>(***)</t>
    </r>
  </si>
  <si>
    <r>
      <t>Contribuciones al seguro de salud.</t>
    </r>
    <r>
      <rPr>
        <sz val="10"/>
        <color rgb="FFFF0000"/>
        <rFont val="Arial"/>
        <family val="2"/>
      </rPr>
      <t xml:space="preserve"> (***)</t>
    </r>
  </si>
  <si>
    <r>
      <t xml:space="preserve">Contribuciones al seguro de pensiones. </t>
    </r>
    <r>
      <rPr>
        <sz val="10"/>
        <color rgb="FFFF0000"/>
        <rFont val="Arial"/>
        <family val="2"/>
      </rPr>
      <t>(***)</t>
    </r>
  </si>
  <si>
    <r>
      <t xml:space="preserve">Contribuciones al seguro de riesgo laboral. </t>
    </r>
    <r>
      <rPr>
        <sz val="10"/>
        <color rgb="FFFF0000"/>
        <rFont val="Arial"/>
        <family val="2"/>
      </rPr>
      <t>(***)</t>
    </r>
  </si>
  <si>
    <r>
      <t>Contribuciones al plan de retiro complementario órganos constitucionales.</t>
    </r>
    <r>
      <rPr>
        <sz val="10"/>
        <color rgb="FFFF0000"/>
        <rFont val="Arial"/>
        <family val="2"/>
      </rPr>
      <t xml:space="preserve"> (***)</t>
    </r>
  </si>
  <si>
    <r>
      <t xml:space="preserve">Publicidad y propaganda. </t>
    </r>
    <r>
      <rPr>
        <sz val="10"/>
        <color rgb="FFFF0000"/>
        <rFont val="Arial"/>
        <family val="2"/>
      </rPr>
      <t>(***)</t>
    </r>
  </si>
  <si>
    <r>
      <t xml:space="preserve">Contribuciones al seguro de salud. </t>
    </r>
    <r>
      <rPr>
        <sz val="10"/>
        <color rgb="FFFF0000"/>
        <rFont val="Arial"/>
        <family val="2"/>
      </rPr>
      <t>(***)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</si>
</sst>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00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3" fillId="0" borderId="0" applyNumberFormat="0" applyFont="0" applyFill="0" applyBorder="0" applyProtection="0">
      <alignment wrapText="1"/>
    </xf>
    <xf numFmtId="0" fontId="3" fillId="0" borderId="0"/>
    <xf numFmtId="43" fontId="1" fillId="0" borderId="0" applyFont="0" applyFill="0" applyBorder="0" applyAlignment="0" applyProtection="0"/>
  </cellStyleXfs>
  <cellXfs count="135">
    <xf numFmtId="0" fontId="0" fillId="0" borderId="0" xfId="0"/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39" fontId="2" fillId="3" borderId="4" xfId="1" applyNumberFormat="1" applyFont="1" applyFill="1" applyBorder="1" applyAlignment="1"/>
    <xf numFmtId="49" fontId="2" fillId="4" borderId="4" xfId="2" applyNumberFormat="1" applyFont="1" applyFill="1" applyBorder="1" applyAlignment="1">
      <alignment horizontal="center"/>
    </xf>
    <xf numFmtId="39" fontId="2" fillId="4" borderId="4" xfId="1" applyNumberFormat="1" applyFont="1" applyFill="1" applyBorder="1" applyAlignment="1"/>
    <xf numFmtId="0" fontId="2" fillId="5" borderId="4" xfId="2" applyFont="1" applyFill="1" applyBorder="1" applyAlignment="1">
      <alignment horizontal="center"/>
    </xf>
    <xf numFmtId="0" fontId="2" fillId="5" borderId="0" xfId="2" applyFont="1" applyFill="1" applyBorder="1" applyAlignment="1">
      <alignment horizontal="left"/>
    </xf>
    <xf numFmtId="39" fontId="2" fillId="5" borderId="4" xfId="1" applyNumberFormat="1" applyFont="1" applyFill="1" applyBorder="1" applyAlignment="1"/>
    <xf numFmtId="0" fontId="2" fillId="2" borderId="4" xfId="2" applyFont="1" applyFill="1" applyBorder="1" applyAlignment="1">
      <alignment horizontal="center"/>
    </xf>
    <xf numFmtId="0" fontId="2" fillId="2" borderId="0" xfId="2" applyFont="1" applyFill="1" applyBorder="1" applyAlignment="1">
      <alignment horizontal="left"/>
    </xf>
    <xf numFmtId="39" fontId="2" fillId="2" borderId="4" xfId="1" applyNumberFormat="1" applyFont="1" applyFill="1" applyBorder="1" applyAlignment="1"/>
    <xf numFmtId="0" fontId="2" fillId="0" borderId="4" xfId="2" applyFont="1" applyFill="1" applyBorder="1" applyAlignment="1">
      <alignment horizontal="center"/>
    </xf>
    <xf numFmtId="39" fontId="2" fillId="0" borderId="0" xfId="2" applyNumberFormat="1" applyFont="1" applyFill="1" applyBorder="1" applyAlignment="1">
      <alignment horizontal="left"/>
    </xf>
    <xf numFmtId="39" fontId="2" fillId="0" borderId="4" xfId="1" applyNumberFormat="1" applyFont="1" applyFill="1" applyBorder="1" applyAlignment="1"/>
    <xf numFmtId="0" fontId="3" fillId="0" borderId="4" xfId="2" applyFont="1" applyFill="1" applyBorder="1" applyAlignment="1">
      <alignment horizontal="center"/>
    </xf>
    <xf numFmtId="39" fontId="3" fillId="0" borderId="0" xfId="2" applyNumberFormat="1" applyFont="1" applyFill="1" applyBorder="1" applyAlignment="1">
      <alignment horizontal="left"/>
    </xf>
    <xf numFmtId="39" fontId="3" fillId="0" borderId="4" xfId="1" applyNumberFormat="1" applyFont="1" applyFill="1" applyBorder="1" applyAlignment="1">
      <alignment wrapText="1"/>
    </xf>
    <xf numFmtId="39" fontId="3" fillId="0" borderId="0" xfId="2" applyNumberFormat="1" applyFont="1" applyFill="1" applyBorder="1" applyAlignment="1">
      <alignment horizontal="left" vertical="center"/>
    </xf>
    <xf numFmtId="39" fontId="3" fillId="0" borderId="4" xfId="1" applyNumberFormat="1" applyFont="1" applyFill="1" applyBorder="1" applyAlignment="1"/>
    <xf numFmtId="39" fontId="2" fillId="0" borderId="0" xfId="2" applyNumberFormat="1" applyFont="1" applyFill="1" applyBorder="1" applyAlignment="1">
      <alignment horizontal="left" vertical="center"/>
    </xf>
    <xf numFmtId="39" fontId="2" fillId="2" borderId="0" xfId="2" applyNumberFormat="1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center"/>
    </xf>
    <xf numFmtId="39" fontId="3" fillId="0" borderId="0" xfId="0" applyNumberFormat="1" applyFont="1" applyFill="1" applyBorder="1" applyAlignment="1">
      <alignment vertical="center"/>
    </xf>
    <xf numFmtId="0" fontId="2" fillId="2" borderId="4" xfId="0" applyFont="1" applyFill="1" applyBorder="1" applyAlignment="1">
      <alignment horizontal="center"/>
    </xf>
    <xf numFmtId="39" fontId="2" fillId="2" borderId="0" xfId="0" applyNumberFormat="1" applyFont="1" applyFill="1" applyBorder="1" applyAlignment="1">
      <alignment vertical="center"/>
    </xf>
    <xf numFmtId="0" fontId="2" fillId="0" borderId="4" xfId="0" applyFont="1" applyFill="1" applyBorder="1" applyAlignment="1">
      <alignment horizontal="center"/>
    </xf>
    <xf numFmtId="39" fontId="2" fillId="0" borderId="0" xfId="0" applyNumberFormat="1" applyFont="1" applyFill="1" applyBorder="1" applyAlignment="1">
      <alignment vertical="center"/>
    </xf>
    <xf numFmtId="39" fontId="2" fillId="2" borderId="0" xfId="0" applyNumberFormat="1" applyFont="1" applyFill="1" applyBorder="1" applyAlignment="1">
      <alignment vertical="center" wrapText="1"/>
    </xf>
    <xf numFmtId="39" fontId="2" fillId="2" borderId="4" xfId="1" applyNumberFormat="1" applyFont="1" applyFill="1" applyBorder="1" applyAlignment="1">
      <alignment wrapText="1"/>
    </xf>
    <xf numFmtId="0" fontId="2" fillId="5" borderId="4" xfId="0" applyFont="1" applyFill="1" applyBorder="1" applyAlignment="1">
      <alignment horizontal="center"/>
    </xf>
    <xf numFmtId="39" fontId="2" fillId="5" borderId="0" xfId="0" applyNumberFormat="1" applyFont="1" applyFill="1" applyBorder="1" applyAlignment="1">
      <alignment vertical="center"/>
    </xf>
    <xf numFmtId="39" fontId="3" fillId="0" borderId="0" xfId="0" applyNumberFormat="1" applyFont="1" applyFill="1" applyBorder="1" applyAlignment="1">
      <alignment vertical="center" wrapText="1"/>
    </xf>
    <xf numFmtId="0" fontId="3" fillId="0" borderId="4" xfId="0" applyFont="1" applyBorder="1" applyAlignment="1">
      <alignment horizontal="center"/>
    </xf>
    <xf numFmtId="39" fontId="3" fillId="0" borderId="0" xfId="0" applyNumberFormat="1" applyFont="1" applyBorder="1" applyAlignment="1">
      <alignment vertical="center"/>
    </xf>
    <xf numFmtId="39" fontId="3" fillId="0" borderId="0" xfId="0" applyNumberFormat="1" applyFont="1" applyBorder="1" applyAlignment="1">
      <alignment vertical="center" wrapText="1"/>
    </xf>
    <xf numFmtId="0" fontId="2" fillId="0" borderId="4" xfId="0" applyFont="1" applyBorder="1" applyAlignment="1">
      <alignment horizontal="center"/>
    </xf>
    <xf numFmtId="39" fontId="2" fillId="0" borderId="0" xfId="0" applyNumberFormat="1" applyFont="1" applyBorder="1" applyAlignment="1">
      <alignment vertical="center"/>
    </xf>
    <xf numFmtId="39" fontId="3" fillId="0" borderId="0" xfId="0" applyNumberFormat="1" applyFont="1" applyFill="1" applyBorder="1" applyAlignment="1">
      <alignment horizontal="left" vertical="center"/>
    </xf>
    <xf numFmtId="39" fontId="2" fillId="0" borderId="0" xfId="0" applyNumberFormat="1" applyFont="1" applyBorder="1" applyAlignment="1">
      <alignment vertical="center" wrapText="1"/>
    </xf>
    <xf numFmtId="39" fontId="2" fillId="5" borderId="0" xfId="0" applyNumberFormat="1" applyFont="1" applyFill="1" applyBorder="1" applyAlignment="1">
      <alignment vertical="center" wrapText="1"/>
    </xf>
    <xf numFmtId="0" fontId="3" fillId="6" borderId="4" xfId="0" applyFont="1" applyFill="1" applyBorder="1" applyAlignment="1">
      <alignment horizontal="center"/>
    </xf>
    <xf numFmtId="39" fontId="3" fillId="6" borderId="0" xfId="0" applyNumberFormat="1" applyFont="1" applyFill="1" applyBorder="1" applyAlignment="1">
      <alignment horizontal="left" vertical="center" wrapText="1"/>
    </xf>
    <xf numFmtId="39" fontId="2" fillId="6" borderId="4" xfId="1" applyNumberFormat="1" applyFont="1" applyFill="1" applyBorder="1" applyAlignment="1"/>
    <xf numFmtId="0" fontId="2" fillId="6" borderId="4" xfId="0" applyFont="1" applyFill="1" applyBorder="1" applyAlignment="1">
      <alignment horizontal="left"/>
    </xf>
    <xf numFmtId="39" fontId="2" fillId="6" borderId="0" xfId="0" applyNumberFormat="1" applyFont="1" applyFill="1" applyBorder="1" applyAlignment="1">
      <alignment horizontal="left" vertical="center"/>
    </xf>
    <xf numFmtId="0" fontId="2" fillId="4" borderId="4" xfId="0" applyFont="1" applyFill="1" applyBorder="1" applyAlignment="1">
      <alignment horizontal="left"/>
    </xf>
    <xf numFmtId="39" fontId="2" fillId="4" borderId="0" xfId="0" applyNumberFormat="1" applyFont="1" applyFill="1" applyBorder="1" applyAlignment="1">
      <alignment horizontal="center" vertical="center"/>
    </xf>
    <xf numFmtId="0" fontId="2" fillId="4" borderId="0" xfId="2" applyFont="1" applyFill="1" applyBorder="1" applyAlignment="1">
      <alignment horizontal="left" vertical="center" wrapText="1"/>
    </xf>
    <xf numFmtId="49" fontId="2" fillId="2" borderId="4" xfId="2" applyNumberFormat="1" applyFont="1" applyFill="1" applyBorder="1" applyAlignment="1">
      <alignment horizontal="center"/>
    </xf>
    <xf numFmtId="0" fontId="2" fillId="2" borderId="0" xfId="2" applyFont="1" applyFill="1" applyBorder="1" applyAlignment="1">
      <alignment horizontal="left" vertical="center" wrapText="1"/>
    </xf>
    <xf numFmtId="0" fontId="2" fillId="5" borderId="0" xfId="2" applyFont="1" applyFill="1" applyBorder="1" applyAlignment="1">
      <alignment horizontal="left" vertical="center"/>
    </xf>
    <xf numFmtId="0" fontId="2" fillId="2" borderId="0" xfId="2" applyFont="1" applyFill="1" applyBorder="1" applyAlignment="1">
      <alignment horizontal="left" vertical="center"/>
    </xf>
    <xf numFmtId="0" fontId="2" fillId="6" borderId="4" xfId="0" applyFont="1" applyFill="1" applyBorder="1" applyAlignment="1">
      <alignment horizontal="center"/>
    </xf>
    <xf numFmtId="39" fontId="2" fillId="6" borderId="0" xfId="0" applyNumberFormat="1" applyFont="1" applyFill="1" applyBorder="1" applyAlignment="1">
      <alignment horizontal="center" vertical="center"/>
    </xf>
    <xf numFmtId="39" fontId="2" fillId="6" borderId="0" xfId="0" applyNumberFormat="1" applyFont="1" applyFill="1" applyBorder="1" applyAlignment="1">
      <alignment horizontal="left" vertical="center" wrapText="1"/>
    </xf>
    <xf numFmtId="0" fontId="2" fillId="6" borderId="0" xfId="2" applyFont="1" applyFill="1" applyBorder="1" applyAlignment="1">
      <alignment horizontal="left" vertical="center" wrapText="1"/>
    </xf>
    <xf numFmtId="49" fontId="2" fillId="7" borderId="4" xfId="2" applyNumberFormat="1" applyFont="1" applyFill="1" applyBorder="1" applyAlignment="1">
      <alignment horizontal="center"/>
    </xf>
    <xf numFmtId="39" fontId="2" fillId="7" borderId="4" xfId="1" applyNumberFormat="1" applyFont="1" applyFill="1" applyBorder="1" applyAlignment="1"/>
    <xf numFmtId="49" fontId="2" fillId="6" borderId="4" xfId="2" applyNumberFormat="1" applyFont="1" applyFill="1" applyBorder="1" applyAlignment="1">
      <alignment horizontal="center"/>
    </xf>
    <xf numFmtId="0" fontId="3" fillId="3" borderId="4" xfId="0" applyFont="1" applyFill="1" applyBorder="1" applyAlignment="1"/>
    <xf numFmtId="0" fontId="3" fillId="3" borderId="0" xfId="0" applyFont="1" applyFill="1" applyBorder="1" applyAlignment="1">
      <alignment vertical="center"/>
    </xf>
    <xf numFmtId="39" fontId="3" fillId="3" borderId="4" xfId="1" applyNumberFormat="1" applyFont="1" applyFill="1" applyBorder="1" applyAlignment="1"/>
    <xf numFmtId="0" fontId="2" fillId="3" borderId="6" xfId="0" applyFont="1" applyFill="1" applyBorder="1" applyAlignment="1">
      <alignment horizontal="left"/>
    </xf>
    <xf numFmtId="39" fontId="2" fillId="3" borderId="7" xfId="0" applyNumberFormat="1" applyFont="1" applyFill="1" applyBorder="1" applyAlignment="1">
      <alignment horizontal="center" vertical="center"/>
    </xf>
    <xf numFmtId="39" fontId="2" fillId="3" borderId="6" xfId="1" applyNumberFormat="1" applyFont="1" applyFill="1" applyBorder="1" applyAlignment="1"/>
    <xf numFmtId="0" fontId="4" fillId="0" borderId="0" xfId="0" applyFont="1"/>
    <xf numFmtId="0" fontId="4" fillId="0" borderId="0" xfId="0" applyFont="1" applyAlignment="1">
      <alignment horizontal="right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right"/>
    </xf>
    <xf numFmtId="39" fontId="3" fillId="0" borderId="0" xfId="0" applyNumberFormat="1" applyFont="1" applyFill="1" applyBorder="1" applyAlignment="1">
      <alignment wrapText="1"/>
    </xf>
    <xf numFmtId="0" fontId="2" fillId="0" borderId="0" xfId="0" applyFont="1" applyFill="1" applyBorder="1" applyAlignment="1">
      <alignment horizontal="left"/>
    </xf>
    <xf numFmtId="39" fontId="2" fillId="0" borderId="0" xfId="0" applyNumberFormat="1" applyFont="1" applyFill="1" applyBorder="1" applyAlignment="1">
      <alignment horizontal="center" vertical="center"/>
    </xf>
    <xf numFmtId="39" fontId="2" fillId="0" borderId="0" xfId="1" applyNumberFormat="1" applyFont="1" applyFill="1" applyBorder="1" applyAlignment="1"/>
    <xf numFmtId="0" fontId="4" fillId="0" borderId="0" xfId="0" applyFont="1" applyFill="1"/>
    <xf numFmtId="39" fontId="2" fillId="2" borderId="0" xfId="0" applyNumberFormat="1" applyFont="1" applyFill="1" applyBorder="1" applyAlignment="1">
      <alignment wrapText="1"/>
    </xf>
    <xf numFmtId="0" fontId="3" fillId="0" borderId="5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left" vertical="center"/>
    </xf>
    <xf numFmtId="39" fontId="2" fillId="0" borderId="0" xfId="2" applyNumberFormat="1" applyFont="1" applyFill="1" applyBorder="1" applyAlignment="1">
      <alignment horizontal="left" wrapText="1"/>
    </xf>
    <xf numFmtId="39" fontId="3" fillId="0" borderId="4" xfId="1" applyNumberFormat="1" applyFont="1" applyFill="1" applyBorder="1" applyAlignment="1">
      <alignment horizontal="right"/>
    </xf>
    <xf numFmtId="39" fontId="3" fillId="0" borderId="0" xfId="0" applyNumberFormat="1" applyFont="1" applyBorder="1" applyAlignment="1">
      <alignment wrapText="1"/>
    </xf>
    <xf numFmtId="39" fontId="3" fillId="0" borderId="0" xfId="0" applyNumberFormat="1" applyFont="1" applyFill="1" applyBorder="1" applyAlignment="1"/>
    <xf numFmtId="0" fontId="6" fillId="0" borderId="0" xfId="0" applyFont="1" applyAlignment="1">
      <alignment horizontal="center" vertical="center"/>
    </xf>
    <xf numFmtId="0" fontId="2" fillId="2" borderId="0" xfId="2" applyFont="1" applyFill="1" applyBorder="1" applyAlignment="1">
      <alignment horizontal="left" wrapText="1"/>
    </xf>
    <xf numFmtId="39" fontId="3" fillId="0" borderId="5" xfId="1" applyNumberFormat="1" applyFont="1" applyFill="1" applyBorder="1" applyAlignment="1"/>
    <xf numFmtId="0" fontId="5" fillId="0" borderId="0" xfId="0" applyFont="1"/>
    <xf numFmtId="0" fontId="5" fillId="0" borderId="0" xfId="0" applyFont="1" applyFill="1"/>
    <xf numFmtId="0" fontId="4" fillId="0" borderId="0" xfId="0" applyFont="1" applyFill="1" applyAlignment="1"/>
    <xf numFmtId="0" fontId="5" fillId="0" borderId="0" xfId="0" applyFont="1" applyAlignment="1"/>
    <xf numFmtId="0" fontId="4" fillId="0" borderId="0" xfId="0" applyFont="1" applyAlignment="1"/>
    <xf numFmtId="0" fontId="2" fillId="3" borderId="4" xfId="2" applyFont="1" applyFill="1" applyBorder="1" applyAlignment="1">
      <alignment horizontal="center" vertical="center"/>
    </xf>
    <xf numFmtId="0" fontId="2" fillId="3" borderId="0" xfId="2" applyFont="1" applyFill="1" applyBorder="1" applyAlignment="1">
      <alignment horizontal="left" vertical="center"/>
    </xf>
    <xf numFmtId="39" fontId="2" fillId="3" borderId="4" xfId="1" applyNumberFormat="1" applyFont="1" applyFill="1" applyBorder="1" applyAlignment="1">
      <alignment vertical="center"/>
    </xf>
    <xf numFmtId="49" fontId="2" fillId="4" borderId="4" xfId="2" applyNumberFormat="1" applyFont="1" applyFill="1" applyBorder="1" applyAlignment="1">
      <alignment horizontal="center" vertical="center"/>
    </xf>
    <xf numFmtId="0" fontId="2" fillId="4" borderId="0" xfId="2" applyFont="1" applyFill="1" applyBorder="1" applyAlignment="1">
      <alignment vertical="center"/>
    </xf>
    <xf numFmtId="39" fontId="2" fillId="4" borderId="4" xfId="1" applyNumberFormat="1" applyFont="1" applyFill="1" applyBorder="1" applyAlignment="1">
      <alignment vertical="center"/>
    </xf>
    <xf numFmtId="39" fontId="3" fillId="0" borderId="0" xfId="2" applyNumberFormat="1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center" vertical="center"/>
    </xf>
    <xf numFmtId="39" fontId="2" fillId="2" borderId="0" xfId="0" applyNumberFormat="1" applyFont="1" applyFill="1" applyBorder="1" applyAlignment="1">
      <alignment horizontal="left"/>
    </xf>
    <xf numFmtId="39" fontId="3" fillId="0" borderId="0" xfId="0" applyNumberFormat="1" applyFont="1" applyBorder="1" applyAlignment="1">
      <alignment horizontal="left" wrapText="1"/>
    </xf>
    <xf numFmtId="39" fontId="3" fillId="0" borderId="0" xfId="0" applyNumberFormat="1" applyFont="1" applyFill="1" applyBorder="1" applyAlignment="1">
      <alignment horizontal="left" wrapText="1"/>
    </xf>
    <xf numFmtId="39" fontId="3" fillId="0" borderId="0" xfId="0" applyNumberFormat="1" applyFont="1" applyBorder="1" applyAlignment="1">
      <alignment horizontal="left"/>
    </xf>
    <xf numFmtId="39" fontId="3" fillId="0" borderId="5" xfId="1" applyNumberFormat="1" applyFont="1" applyBorder="1" applyAlignment="1"/>
    <xf numFmtId="39" fontId="2" fillId="2" borderId="0" xfId="0" applyNumberFormat="1" applyFont="1" applyFill="1" applyBorder="1" applyAlignment="1"/>
    <xf numFmtId="39" fontId="2" fillId="0" borderId="4" xfId="1" applyNumberFormat="1" applyFont="1" applyBorder="1" applyAlignment="1"/>
    <xf numFmtId="39" fontId="2" fillId="5" borderId="0" xfId="0" applyNumberFormat="1" applyFont="1" applyFill="1" applyBorder="1" applyAlignment="1">
      <alignment wrapText="1"/>
    </xf>
    <xf numFmtId="0" fontId="2" fillId="2" borderId="4" xfId="0" applyFont="1" applyFill="1" applyBorder="1" applyAlignment="1">
      <alignment horizontal="center" vertical="center"/>
    </xf>
    <xf numFmtId="39" fontId="2" fillId="2" borderId="4" xfId="1" applyNumberFormat="1" applyFont="1" applyFill="1" applyBorder="1" applyAlignment="1">
      <alignment vertical="center"/>
    </xf>
    <xf numFmtId="0" fontId="2" fillId="6" borderId="4" xfId="0" applyFont="1" applyFill="1" applyBorder="1" applyAlignment="1">
      <alignment horizontal="left" vertical="center"/>
    </xf>
    <xf numFmtId="39" fontId="2" fillId="6" borderId="4" xfId="1" applyNumberFormat="1" applyFont="1" applyFill="1" applyBorder="1" applyAlignment="1">
      <alignment vertical="center"/>
    </xf>
    <xf numFmtId="49" fontId="2" fillId="2" borderId="4" xfId="2" applyNumberFormat="1" applyFont="1" applyFill="1" applyBorder="1" applyAlignment="1">
      <alignment horizontal="center" vertical="center"/>
    </xf>
    <xf numFmtId="0" fontId="2" fillId="6" borderId="0" xfId="2" applyFont="1" applyFill="1" applyBorder="1" applyAlignment="1">
      <alignment horizontal="left" wrapText="1"/>
    </xf>
    <xf numFmtId="0" fontId="2" fillId="4" borderId="0" xfId="2" applyFont="1" applyFill="1" applyBorder="1" applyAlignment="1">
      <alignment wrapText="1"/>
    </xf>
    <xf numFmtId="0" fontId="2" fillId="7" borderId="0" xfId="2" applyFont="1" applyFill="1" applyBorder="1" applyAlignment="1">
      <alignment horizontal="left" wrapText="1"/>
    </xf>
    <xf numFmtId="39" fontId="2" fillId="5" borderId="0" xfId="0" applyNumberFormat="1" applyFont="1" applyFill="1" applyBorder="1" applyAlignment="1"/>
    <xf numFmtId="39" fontId="3" fillId="2" borderId="4" xfId="1" applyNumberFormat="1" applyFont="1" applyFill="1" applyBorder="1" applyAlignment="1"/>
    <xf numFmtId="43" fontId="4" fillId="0" borderId="0" xfId="1" applyFont="1"/>
    <xf numFmtId="43" fontId="5" fillId="0" borderId="0" xfId="1" applyFont="1"/>
    <xf numFmtId="39" fontId="3" fillId="0" borderId="4" xfId="1" applyNumberFormat="1" applyFont="1" applyFill="1" applyBorder="1" applyAlignment="1">
      <alignment horizontal="right" wrapText="1"/>
    </xf>
    <xf numFmtId="39" fontId="2" fillId="0" borderId="4" xfId="1" applyNumberFormat="1" applyFont="1" applyFill="1" applyBorder="1" applyAlignment="1">
      <alignment horizontal="right"/>
    </xf>
    <xf numFmtId="39" fontId="2" fillId="2" borderId="4" xfId="1" applyNumberFormat="1" applyFont="1" applyFill="1" applyBorder="1" applyAlignment="1">
      <alignment horizontal="right"/>
    </xf>
    <xf numFmtId="39" fontId="4" fillId="0" borderId="0" xfId="0" applyNumberFormat="1" applyFont="1"/>
    <xf numFmtId="39" fontId="3" fillId="0" borderId="8" xfId="1" applyNumberFormat="1" applyFont="1" applyFill="1" applyBorder="1" applyAlignment="1"/>
    <xf numFmtId="39" fontId="3" fillId="5" borderId="4" xfId="1" applyNumberFormat="1" applyFont="1" applyFill="1" applyBorder="1" applyAlignment="1"/>
    <xf numFmtId="39" fontId="3" fillId="8" borderId="4" xfId="1" applyNumberFormat="1" applyFont="1" applyFill="1" applyBorder="1" applyAlignment="1">
      <alignment horizontal="right"/>
    </xf>
    <xf numFmtId="39" fontId="8" fillId="0" borderId="0" xfId="1" applyNumberFormat="1" applyFont="1" applyFill="1" applyBorder="1" applyAlignment="1"/>
    <xf numFmtId="43" fontId="4" fillId="0" borderId="0" xfId="0" applyNumberFormat="1" applyFont="1"/>
    <xf numFmtId="0" fontId="3" fillId="0" borderId="0" xfId="0" applyFont="1" applyFill="1"/>
    <xf numFmtId="0" fontId="3" fillId="0" borderId="0" xfId="0" applyFont="1" applyAlignment="1"/>
    <xf numFmtId="0" fontId="3" fillId="0" borderId="0" xfId="0" applyFont="1"/>
    <xf numFmtId="0" fontId="2" fillId="0" borderId="0" xfId="0" applyFont="1" applyAlignment="1">
      <alignment horizontal="right"/>
    </xf>
    <xf numFmtId="0" fontId="4" fillId="0" borderId="0" xfId="0" applyFont="1" applyBorder="1" applyAlignment="1">
      <alignment wrapText="1"/>
    </xf>
    <xf numFmtId="43" fontId="4" fillId="0" borderId="0" xfId="1" applyFont="1" applyFill="1"/>
    <xf numFmtId="39" fontId="5" fillId="0" borderId="0" xfId="0" applyNumberFormat="1" applyFont="1" applyFill="1"/>
  </cellXfs>
  <cellStyles count="5">
    <cellStyle name="Millares" xfId="1" builtinId="3"/>
    <cellStyle name="Millares 4" xfId="4"/>
    <cellStyle name="Normal" xfId="0" builtinId="0"/>
    <cellStyle name="Normal 3" xfId="3"/>
    <cellStyle name="Normal_D200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  <pageSetUpPr fitToPage="1"/>
  </sheetPr>
  <dimension ref="B1:V255"/>
  <sheetViews>
    <sheetView showGridLines="0" tabSelected="1" zoomScaleNormal="100" workbookViewId="0">
      <pane xSplit="5" ySplit="3" topLeftCell="F205" activePane="bottomRight" state="frozen"/>
      <selection pane="topRight" activeCell="E1" sqref="E1"/>
      <selection pane="bottomLeft" activeCell="A4" sqref="A4"/>
      <selection pane="bottomRight" activeCell="D233" sqref="D233"/>
    </sheetView>
  </sheetViews>
  <sheetFormatPr baseColWidth="10" defaultRowHeight="12.75" x14ac:dyDescent="0.2"/>
  <cols>
    <col min="1" max="1" width="2.7109375" style="67" customWidth="1"/>
    <col min="2" max="2" width="6.85546875" style="67" customWidth="1"/>
    <col min="3" max="3" width="17.7109375" style="67" customWidth="1"/>
    <col min="4" max="4" width="51.5703125" style="67" customWidth="1"/>
    <col min="5" max="5" width="19" style="130" customWidth="1"/>
    <col min="6" max="6" width="16.42578125" style="67" customWidth="1"/>
    <col min="7" max="7" width="14.28515625" style="67" bestFit="1" customWidth="1"/>
    <col min="8" max="12" width="13.28515625" style="67" bestFit="1" customWidth="1"/>
    <col min="13" max="13" width="13.5703125" style="67" bestFit="1" customWidth="1"/>
    <col min="14" max="14" width="17.42578125" style="67" bestFit="1" customWidth="1"/>
    <col min="15" max="15" width="16.5703125" style="67" customWidth="1"/>
    <col min="16" max="16" width="16.42578125" style="67" customWidth="1"/>
    <col min="17" max="17" width="15.85546875" style="67" bestFit="1" customWidth="1"/>
    <col min="18" max="18" width="13.85546875" style="67" bestFit="1" customWidth="1"/>
    <col min="19" max="19" width="11.42578125" style="67"/>
    <col min="20" max="21" width="13.85546875" style="67" bestFit="1" customWidth="1"/>
    <col min="22" max="16384" width="11.42578125" style="67"/>
  </cols>
  <sheetData>
    <row r="1" spans="3:19" x14ac:dyDescent="0.2">
      <c r="C1" s="2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3:19" ht="30" customHeight="1" x14ac:dyDescent="0.2">
      <c r="C2" s="3" t="s">
        <v>0</v>
      </c>
      <c r="D2" s="2" t="s">
        <v>1</v>
      </c>
      <c r="E2" s="3" t="s">
        <v>187</v>
      </c>
      <c r="F2" s="3" t="s">
        <v>191</v>
      </c>
      <c r="G2" s="3" t="s">
        <v>259</v>
      </c>
      <c r="H2" s="3" t="s">
        <v>268</v>
      </c>
      <c r="I2" s="3" t="s">
        <v>269</v>
      </c>
      <c r="J2" s="3" t="s">
        <v>272</v>
      </c>
      <c r="K2" s="3" t="s">
        <v>273</v>
      </c>
      <c r="L2" s="3" t="s">
        <v>293</v>
      </c>
      <c r="M2" s="3" t="s">
        <v>294</v>
      </c>
      <c r="N2" s="3" t="s">
        <v>295</v>
      </c>
      <c r="O2" s="3" t="s">
        <v>296</v>
      </c>
      <c r="P2" s="3" t="s">
        <v>192</v>
      </c>
    </row>
    <row r="3" spans="3:19" ht="15.75" customHeight="1" x14ac:dyDescent="0.2">
      <c r="C3" s="91">
        <v>11</v>
      </c>
      <c r="D3" s="92" t="s">
        <v>2</v>
      </c>
      <c r="E3" s="93">
        <f>+E4+E170+E188+E207</f>
        <v>1031081669</v>
      </c>
      <c r="F3" s="4">
        <f t="shared" ref="F3:P3" si="0">+F4+F170+F188+F207</f>
        <v>61032936.44058948</v>
      </c>
      <c r="G3" s="4">
        <f t="shared" si="0"/>
        <v>68719929.829105496</v>
      </c>
      <c r="H3" s="4">
        <f t="shared" si="0"/>
        <v>82209084.397021458</v>
      </c>
      <c r="I3" s="4">
        <f t="shared" si="0"/>
        <v>59181139.10788358</v>
      </c>
      <c r="J3" s="4">
        <f t="shared" ref="J3" si="1">+J4+J170+J188+J207</f>
        <v>76178892.962740377</v>
      </c>
      <c r="K3" s="4">
        <f>+K4+K170+K188+K207</f>
        <v>56551952.290547036</v>
      </c>
      <c r="L3" s="4">
        <f>+L4+L170+L188+L207</f>
        <v>69285741.956341252</v>
      </c>
      <c r="M3" s="4">
        <f>+M4+M170+M188+M207</f>
        <v>87122622.643917978</v>
      </c>
      <c r="N3" s="4">
        <f>+N4+N170+N188+N207</f>
        <v>64783334.704675801</v>
      </c>
      <c r="O3" s="4">
        <f>+O4+O170+O188+O207</f>
        <v>67265039.858537346</v>
      </c>
      <c r="P3" s="4">
        <f t="shared" si="0"/>
        <v>692330674.19135976</v>
      </c>
      <c r="Q3" s="133"/>
      <c r="R3" s="134"/>
      <c r="S3" s="75"/>
    </row>
    <row r="4" spans="3:19" x14ac:dyDescent="0.2">
      <c r="C4" s="94" t="s">
        <v>3</v>
      </c>
      <c r="D4" s="95" t="s">
        <v>4</v>
      </c>
      <c r="E4" s="96">
        <f>+E5+E40+E86+E141+E145+E162</f>
        <v>881121943</v>
      </c>
      <c r="F4" s="6">
        <f t="shared" ref="F4:I4" si="2">+F5+F40+F86+F141+F145</f>
        <v>50752277.43233633</v>
      </c>
      <c r="G4" s="6">
        <f t="shared" si="2"/>
        <v>58403074.791176595</v>
      </c>
      <c r="H4" s="6">
        <f t="shared" si="2"/>
        <v>72125692.693782151</v>
      </c>
      <c r="I4" s="6">
        <f t="shared" si="2"/>
        <v>48839444.295418531</v>
      </c>
      <c r="J4" s="6">
        <f t="shared" ref="J4:K4" si="3">+J5+J40+J86+J141+J145</f>
        <v>65763655.970393471</v>
      </c>
      <c r="K4" s="6">
        <f t="shared" si="3"/>
        <v>47228210.614547037</v>
      </c>
      <c r="L4" s="6">
        <f t="shared" ref="L4:M4" si="4">+L5+L40+L86+L141+L145</f>
        <v>57597262.955316193</v>
      </c>
      <c r="M4" s="6">
        <f t="shared" si="4"/>
        <v>77052607.861133128</v>
      </c>
      <c r="N4" s="6">
        <f t="shared" ref="N4:O4" si="5">+N5+N40+N86+N141+N145</f>
        <v>54664114.747951202</v>
      </c>
      <c r="O4" s="6">
        <f t="shared" si="5"/>
        <v>56933318.933462694</v>
      </c>
      <c r="P4" s="6">
        <f>+P5+P40+P86+P141+P145</f>
        <v>589359660.29551733</v>
      </c>
      <c r="Q4" s="75"/>
      <c r="R4" s="133"/>
      <c r="S4" s="75"/>
    </row>
    <row r="5" spans="3:19" x14ac:dyDescent="0.2">
      <c r="C5" s="7">
        <v>21</v>
      </c>
      <c r="D5" s="8" t="s">
        <v>5</v>
      </c>
      <c r="E5" s="9">
        <f t="shared" ref="E5" si="6">+E6+E20+E24+E29+E35</f>
        <v>536714915.86000001</v>
      </c>
      <c r="F5" s="9">
        <f t="shared" ref="F5:P5" si="7">+F6+F20+F24+F29+F35</f>
        <v>36781640.729096323</v>
      </c>
      <c r="G5" s="9">
        <f t="shared" si="7"/>
        <v>39775843.651316591</v>
      </c>
      <c r="H5" s="9">
        <f t="shared" si="7"/>
        <v>39445300.928813942</v>
      </c>
      <c r="I5" s="9">
        <f t="shared" si="7"/>
        <v>39009796.752258532</v>
      </c>
      <c r="J5" s="9">
        <f t="shared" ref="J5:K5" si="8">+J6+J20+J24+J29+J35</f>
        <v>37782000.47193747</v>
      </c>
      <c r="K5" s="9">
        <f t="shared" si="8"/>
        <v>33282855.805711534</v>
      </c>
      <c r="L5" s="9">
        <f t="shared" ref="L5:M5" si="9">+L6+L20+L24+L29+L35</f>
        <v>47565966.936693452</v>
      </c>
      <c r="M5" s="9">
        <f t="shared" si="9"/>
        <v>42437803.391942129</v>
      </c>
      <c r="N5" s="9">
        <f t="shared" ref="N5:O5" si="10">+N6+N20+N24+N29+N35</f>
        <v>42056449.1766029</v>
      </c>
      <c r="O5" s="9">
        <f t="shared" si="10"/>
        <v>39863503.27214323</v>
      </c>
      <c r="P5" s="9">
        <f t="shared" si="7"/>
        <v>398001161.11651611</v>
      </c>
      <c r="R5" s="127"/>
    </row>
    <row r="6" spans="3:19" x14ac:dyDescent="0.2">
      <c r="C6" s="10">
        <v>211</v>
      </c>
      <c r="D6" s="11" t="s">
        <v>6</v>
      </c>
      <c r="E6" s="12">
        <f t="shared" ref="E6" si="11">+E7+E9+E12+E14+E16+E18</f>
        <v>388844515.86000001</v>
      </c>
      <c r="F6" s="12">
        <f t="shared" ref="F6:P6" si="12">+F7+F9+F12+F14+F16+F18</f>
        <v>27381375.645051226</v>
      </c>
      <c r="G6" s="12">
        <f t="shared" si="12"/>
        <v>30618739.287446942</v>
      </c>
      <c r="H6" s="12">
        <f t="shared" si="12"/>
        <v>30143104.959999993</v>
      </c>
      <c r="I6" s="12">
        <f t="shared" si="12"/>
        <v>29790669.296896137</v>
      </c>
      <c r="J6" s="12">
        <f t="shared" ref="J6:K6" si="13">+J7+J9+J12+J14+J16+J18</f>
        <v>28035989.456796519</v>
      </c>
      <c r="K6" s="12">
        <f t="shared" si="13"/>
        <v>27306536.915711533</v>
      </c>
      <c r="L6" s="12">
        <f t="shared" ref="L6:M6" si="14">+L7+L9+L12+L14+L16+L18</f>
        <v>32586945.554000001</v>
      </c>
      <c r="M6" s="12">
        <f t="shared" si="14"/>
        <v>32862290.355297983</v>
      </c>
      <c r="N6" s="12">
        <f t="shared" ref="N6:O6" si="15">+N7+N9+N12+N14+N16+N18</f>
        <v>32750532.8825</v>
      </c>
      <c r="O6" s="12">
        <f t="shared" si="15"/>
        <v>27537799.066733483</v>
      </c>
      <c r="P6" s="12">
        <f t="shared" si="12"/>
        <v>299013983.42043382</v>
      </c>
    </row>
    <row r="7" spans="3:19" x14ac:dyDescent="0.2">
      <c r="C7" s="13">
        <v>2111</v>
      </c>
      <c r="D7" s="14" t="s">
        <v>7</v>
      </c>
      <c r="E7" s="15">
        <f t="shared" ref="E7:P7" si="16">+E8</f>
        <v>282044515.86000001</v>
      </c>
      <c r="F7" s="15">
        <f t="shared" si="16"/>
        <v>23628546.578000005</v>
      </c>
      <c r="G7" s="15">
        <f t="shared" si="16"/>
        <v>23454021.859089766</v>
      </c>
      <c r="H7" s="15">
        <f t="shared" si="16"/>
        <v>23504691.329999998</v>
      </c>
      <c r="I7" s="15">
        <f t="shared" si="16"/>
        <v>22958859.391000003</v>
      </c>
      <c r="J7" s="15">
        <f t="shared" si="16"/>
        <v>23915903.690499999</v>
      </c>
      <c r="K7" s="15">
        <f t="shared" si="16"/>
        <v>23716381.520500001</v>
      </c>
      <c r="L7" s="15">
        <f t="shared" si="16"/>
        <v>23676196.754000001</v>
      </c>
      <c r="M7" s="15">
        <f t="shared" si="16"/>
        <v>24022678.963559996</v>
      </c>
      <c r="N7" s="15">
        <f t="shared" si="16"/>
        <v>23998719.2925</v>
      </c>
      <c r="O7" s="15">
        <f t="shared" si="16"/>
        <v>24395282.902500004</v>
      </c>
      <c r="P7" s="15">
        <f t="shared" si="16"/>
        <v>237271282.28164977</v>
      </c>
    </row>
    <row r="8" spans="3:19" ht="17.25" customHeight="1" x14ac:dyDescent="0.2">
      <c r="C8" s="16" t="s">
        <v>8</v>
      </c>
      <c r="D8" s="17" t="s">
        <v>321</v>
      </c>
      <c r="E8" s="18">
        <v>282044515.86000001</v>
      </c>
      <c r="F8" s="119">
        <v>23628546.578000005</v>
      </c>
      <c r="G8" s="119">
        <v>23454021.859089766</v>
      </c>
      <c r="H8" s="119">
        <v>23504691.329999998</v>
      </c>
      <c r="I8" s="119">
        <v>22958859.391000003</v>
      </c>
      <c r="J8" s="119">
        <v>23915903.690499999</v>
      </c>
      <c r="K8" s="119">
        <v>23716381.520500001</v>
      </c>
      <c r="L8" s="119">
        <v>23676196.754000001</v>
      </c>
      <c r="M8" s="119">
        <v>24022678.963559996</v>
      </c>
      <c r="N8" s="119">
        <v>23998719.2925</v>
      </c>
      <c r="O8" s="119">
        <v>24395282.902500004</v>
      </c>
      <c r="P8" s="119">
        <f>+F8+G8+H8+I8+J8+K8+L8+M8+N8+O8</f>
        <v>237271282.28164977</v>
      </c>
    </row>
    <row r="9" spans="3:19" ht="21.75" customHeight="1" x14ac:dyDescent="0.2">
      <c r="C9" s="13">
        <v>2112</v>
      </c>
      <c r="D9" s="79" t="s">
        <v>182</v>
      </c>
      <c r="E9" s="15">
        <f t="shared" ref="E9" si="17">SUM(E10:E11)</f>
        <v>5200000</v>
      </c>
      <c r="F9" s="120">
        <f t="shared" ref="F9:P9" si="18">SUM(F10:F11)</f>
        <v>644662.72</v>
      </c>
      <c r="G9" s="120">
        <f t="shared" si="18"/>
        <v>355416.96</v>
      </c>
      <c r="H9" s="120">
        <f t="shared" si="18"/>
        <v>608121.99</v>
      </c>
      <c r="I9" s="120">
        <f t="shared" si="18"/>
        <v>593116.95589613705</v>
      </c>
      <c r="J9" s="120">
        <f t="shared" ref="J9:K9" si="19">SUM(J10:J11)</f>
        <v>590845.35629652312</v>
      </c>
      <c r="K9" s="120">
        <f t="shared" si="19"/>
        <v>588431.58521153103</v>
      </c>
      <c r="L9" s="120">
        <f t="shared" ref="L9:M9" si="20">SUM(L10:L11)</f>
        <v>594033.76</v>
      </c>
      <c r="M9" s="120">
        <f t="shared" si="20"/>
        <v>630860.75133420085</v>
      </c>
      <c r="N9" s="120">
        <f t="shared" ref="N9:O9" si="21">SUM(N10:N11)</f>
        <v>630654.21</v>
      </c>
      <c r="O9" s="120">
        <f t="shared" si="21"/>
        <v>869408.74093936873</v>
      </c>
      <c r="P9" s="120">
        <f t="shared" si="18"/>
        <v>6105553.0296777599</v>
      </c>
    </row>
    <row r="10" spans="3:19" ht="17.25" customHeight="1" x14ac:dyDescent="0.2">
      <c r="C10" s="16" t="s">
        <v>10</v>
      </c>
      <c r="D10" s="19" t="s">
        <v>11</v>
      </c>
      <c r="E10" s="20">
        <v>4200000</v>
      </c>
      <c r="F10" s="80">
        <v>354062.72</v>
      </c>
      <c r="G10" s="80">
        <v>305416.96000000002</v>
      </c>
      <c r="H10" s="80">
        <v>305416.96000000002</v>
      </c>
      <c r="I10" s="80">
        <v>305416.96000000002</v>
      </c>
      <c r="J10" s="80">
        <v>305416.96000000002</v>
      </c>
      <c r="K10" s="80">
        <v>305416.96000000002</v>
      </c>
      <c r="L10" s="80">
        <v>254062.72</v>
      </c>
      <c r="M10" s="80">
        <v>287288.36</v>
      </c>
      <c r="N10" s="80">
        <v>287288.36</v>
      </c>
      <c r="O10" s="80">
        <v>282906.25</v>
      </c>
      <c r="P10" s="80">
        <f t="shared" ref="P10:P11" si="22">+F10+G10+H10+I10+J10+K10+L10+M10+N10+O10</f>
        <v>2992693.2099999995</v>
      </c>
    </row>
    <row r="11" spans="3:19" ht="16.5" customHeight="1" x14ac:dyDescent="0.2">
      <c r="C11" s="16" t="s">
        <v>12</v>
      </c>
      <c r="D11" s="19" t="s">
        <v>13</v>
      </c>
      <c r="E11" s="20">
        <v>1000000</v>
      </c>
      <c r="F11" s="80">
        <v>290600</v>
      </c>
      <c r="G11" s="80">
        <v>50000</v>
      </c>
      <c r="H11" s="80">
        <v>302705.03000000003</v>
      </c>
      <c r="I11" s="80">
        <v>287699.99589613709</v>
      </c>
      <c r="J11" s="80">
        <v>285428.3962965231</v>
      </c>
      <c r="K11" s="80">
        <v>283014.62521153106</v>
      </c>
      <c r="L11" s="80">
        <v>339971.04</v>
      </c>
      <c r="M11" s="80">
        <v>343572.39133420086</v>
      </c>
      <c r="N11" s="80">
        <v>343365.85</v>
      </c>
      <c r="O11" s="80">
        <v>586502.49093936873</v>
      </c>
      <c r="P11" s="80">
        <f t="shared" si="22"/>
        <v>3112859.8196777608</v>
      </c>
    </row>
    <row r="12" spans="3:19" ht="15.75" customHeight="1" x14ac:dyDescent="0.2">
      <c r="C12" s="13">
        <v>2113</v>
      </c>
      <c r="D12" s="79" t="s">
        <v>14</v>
      </c>
      <c r="E12" s="15">
        <f t="shared" ref="E12:O12" si="23">+E13</f>
        <v>100000</v>
      </c>
      <c r="F12" s="120">
        <f t="shared" si="23"/>
        <v>0</v>
      </c>
      <c r="G12" s="120">
        <f t="shared" si="23"/>
        <v>0</v>
      </c>
      <c r="H12" s="120">
        <f t="shared" si="23"/>
        <v>0</v>
      </c>
      <c r="I12" s="120">
        <f t="shared" si="23"/>
        <v>0</v>
      </c>
      <c r="J12" s="120">
        <f t="shared" si="23"/>
        <v>0</v>
      </c>
      <c r="K12" s="120">
        <f t="shared" si="23"/>
        <v>0</v>
      </c>
      <c r="L12" s="120">
        <f t="shared" si="23"/>
        <v>0</v>
      </c>
      <c r="M12" s="120">
        <f t="shared" si="23"/>
        <v>0</v>
      </c>
      <c r="N12" s="120">
        <f t="shared" si="23"/>
        <v>0</v>
      </c>
      <c r="O12" s="120">
        <f t="shared" si="23"/>
        <v>0</v>
      </c>
      <c r="P12" s="120">
        <f>+P13</f>
        <v>0</v>
      </c>
    </row>
    <row r="13" spans="3:19" ht="20.25" customHeight="1" x14ac:dyDescent="0.2">
      <c r="C13" s="16" t="s">
        <v>15</v>
      </c>
      <c r="D13" s="97" t="s">
        <v>14</v>
      </c>
      <c r="E13" s="18">
        <v>100000</v>
      </c>
      <c r="F13" s="119">
        <v>0</v>
      </c>
      <c r="G13" s="119">
        <v>0</v>
      </c>
      <c r="H13" s="119">
        <v>0</v>
      </c>
      <c r="I13" s="119">
        <v>0</v>
      </c>
      <c r="J13" s="119">
        <v>0</v>
      </c>
      <c r="K13" s="119">
        <v>0</v>
      </c>
      <c r="L13" s="119">
        <v>0</v>
      </c>
      <c r="M13" s="119">
        <v>0</v>
      </c>
      <c r="N13" s="119">
        <v>0</v>
      </c>
      <c r="O13" s="119">
        <v>0</v>
      </c>
      <c r="P13" s="119">
        <f>+F13+G13+H13+I13+J13+K13+L13+M13+N13+O13</f>
        <v>0</v>
      </c>
    </row>
    <row r="14" spans="3:19" ht="17.25" customHeight="1" x14ac:dyDescent="0.2">
      <c r="C14" s="13">
        <v>2114</v>
      </c>
      <c r="D14" s="21" t="s">
        <v>16</v>
      </c>
      <c r="E14" s="15">
        <f>+E15</f>
        <v>40000000</v>
      </c>
      <c r="F14" s="120">
        <f t="shared" ref="F14:N14" si="24">+F15</f>
        <v>0</v>
      </c>
      <c r="G14" s="120">
        <f t="shared" si="24"/>
        <v>0</v>
      </c>
      <c r="H14" s="120">
        <f t="shared" si="24"/>
        <v>0</v>
      </c>
      <c r="I14" s="120">
        <f t="shared" si="24"/>
        <v>163595.67000000001</v>
      </c>
      <c r="J14" s="120">
        <f t="shared" si="24"/>
        <v>41629.99</v>
      </c>
      <c r="K14" s="120">
        <f t="shared" si="24"/>
        <v>98183.14</v>
      </c>
      <c r="L14" s="120">
        <f t="shared" si="24"/>
        <v>163617.93</v>
      </c>
      <c r="M14" s="120">
        <f t="shared" si="24"/>
        <v>230842.63100369176</v>
      </c>
      <c r="N14" s="120">
        <f t="shared" si="24"/>
        <v>282558.65999999997</v>
      </c>
      <c r="O14" s="120">
        <f>+O15</f>
        <v>105156.33833333332</v>
      </c>
      <c r="P14" s="120">
        <f>+P15</f>
        <v>1085584.3593370251</v>
      </c>
    </row>
    <row r="15" spans="3:19" ht="17.25" customHeight="1" x14ac:dyDescent="0.2">
      <c r="C15" s="16" t="s">
        <v>258</v>
      </c>
      <c r="D15" s="19" t="s">
        <v>290</v>
      </c>
      <c r="E15" s="20">
        <v>40000000</v>
      </c>
      <c r="F15" s="80">
        <v>0</v>
      </c>
      <c r="G15" s="80">
        <v>0</v>
      </c>
      <c r="H15" s="80">
        <v>0</v>
      </c>
      <c r="I15" s="80">
        <v>163595.67000000001</v>
      </c>
      <c r="J15" s="80">
        <v>41629.99</v>
      </c>
      <c r="K15" s="80">
        <v>98183.14</v>
      </c>
      <c r="L15" s="80">
        <v>163617.93</v>
      </c>
      <c r="M15" s="80">
        <v>230842.63100369176</v>
      </c>
      <c r="N15" s="80">
        <v>282558.65999999997</v>
      </c>
      <c r="O15" s="80">
        <v>105156.33833333332</v>
      </c>
      <c r="P15" s="80">
        <f>+F15+G15+H15+I15+J15+K15+L15+M15+N15+O15</f>
        <v>1085584.3593370251</v>
      </c>
    </row>
    <row r="16" spans="3:19" ht="16.5" customHeight="1" x14ac:dyDescent="0.2">
      <c r="C16" s="13">
        <v>2115</v>
      </c>
      <c r="D16" s="14" t="s">
        <v>17</v>
      </c>
      <c r="E16" s="15">
        <f t="shared" ref="E16:P16" si="25">+E17</f>
        <v>33500000</v>
      </c>
      <c r="F16" s="120">
        <f t="shared" si="25"/>
        <v>2482981.0970512228</v>
      </c>
      <c r="G16" s="120">
        <f t="shared" si="25"/>
        <v>3299452.6183571755</v>
      </c>
      <c r="H16" s="120">
        <f t="shared" si="25"/>
        <v>4271323.24</v>
      </c>
      <c r="I16" s="120">
        <f t="shared" si="25"/>
        <v>3755977.3600000003</v>
      </c>
      <c r="J16" s="120">
        <f t="shared" si="25"/>
        <v>1475117.47</v>
      </c>
      <c r="K16" s="120">
        <f t="shared" si="25"/>
        <v>506377.05</v>
      </c>
      <c r="L16" s="120">
        <f t="shared" si="25"/>
        <v>1004366.6299999999</v>
      </c>
      <c r="M16" s="120">
        <f t="shared" si="25"/>
        <v>1409242.8564836178</v>
      </c>
      <c r="N16" s="120">
        <f t="shared" si="25"/>
        <v>4083636.29</v>
      </c>
      <c r="O16" s="120">
        <f t="shared" si="25"/>
        <v>1827938.8049607752</v>
      </c>
      <c r="P16" s="120">
        <f t="shared" si="25"/>
        <v>24116413.416852791</v>
      </c>
    </row>
    <row r="17" spans="3:16" ht="18" customHeight="1" x14ac:dyDescent="0.2">
      <c r="C17" s="16" t="s">
        <v>18</v>
      </c>
      <c r="D17" s="19" t="s">
        <v>323</v>
      </c>
      <c r="E17" s="20">
        <v>33500000</v>
      </c>
      <c r="F17" s="80">
        <v>2482981.0970512228</v>
      </c>
      <c r="G17" s="80">
        <v>3299452.6183571755</v>
      </c>
      <c r="H17" s="80">
        <v>4271323.24</v>
      </c>
      <c r="I17" s="80">
        <v>3755977.3600000003</v>
      </c>
      <c r="J17" s="80">
        <v>1475117.47</v>
      </c>
      <c r="K17" s="80">
        <v>506377.05</v>
      </c>
      <c r="L17" s="80">
        <v>1004366.6299999999</v>
      </c>
      <c r="M17" s="80">
        <v>1409242.8564836178</v>
      </c>
      <c r="N17" s="80">
        <v>4083636.29</v>
      </c>
      <c r="O17" s="80">
        <v>1827938.8049607752</v>
      </c>
      <c r="P17" s="80">
        <f>+F17+G17+H17+I17+J17+K17+L17+M17+N17+O17</f>
        <v>24116413.416852791</v>
      </c>
    </row>
    <row r="18" spans="3:16" x14ac:dyDescent="0.2">
      <c r="C18" s="13">
        <v>2116</v>
      </c>
      <c r="D18" s="21" t="s">
        <v>19</v>
      </c>
      <c r="E18" s="15">
        <f t="shared" ref="E18:P18" si="26">+E19</f>
        <v>28000000</v>
      </c>
      <c r="F18" s="120">
        <f t="shared" si="26"/>
        <v>625185.25</v>
      </c>
      <c r="G18" s="120">
        <f t="shared" si="26"/>
        <v>3509847.85</v>
      </c>
      <c r="H18" s="120">
        <f t="shared" si="26"/>
        <v>1758968.4</v>
      </c>
      <c r="I18" s="120">
        <f t="shared" si="26"/>
        <v>2319119.92</v>
      </c>
      <c r="J18" s="120">
        <f t="shared" si="26"/>
        <v>2012492.95</v>
      </c>
      <c r="K18" s="120">
        <f t="shared" si="26"/>
        <v>2397163.6199999996</v>
      </c>
      <c r="L18" s="120">
        <f t="shared" si="26"/>
        <v>7148730.4800000004</v>
      </c>
      <c r="M18" s="120">
        <f t="shared" si="26"/>
        <v>6568665.1529164743</v>
      </c>
      <c r="N18" s="120">
        <f t="shared" si="26"/>
        <v>3754964.43</v>
      </c>
      <c r="O18" s="120">
        <f t="shared" si="26"/>
        <v>340012.27999999997</v>
      </c>
      <c r="P18" s="120">
        <f t="shared" si="26"/>
        <v>30435150.332916476</v>
      </c>
    </row>
    <row r="19" spans="3:16" x14ac:dyDescent="0.2">
      <c r="C19" s="16" t="s">
        <v>261</v>
      </c>
      <c r="D19" s="19" t="s">
        <v>324</v>
      </c>
      <c r="E19" s="20">
        <v>28000000</v>
      </c>
      <c r="F19" s="80">
        <v>625185.25</v>
      </c>
      <c r="G19" s="80">
        <v>3509847.85</v>
      </c>
      <c r="H19" s="80">
        <v>1758968.4</v>
      </c>
      <c r="I19" s="80">
        <v>2319119.92</v>
      </c>
      <c r="J19" s="80">
        <v>2012492.95</v>
      </c>
      <c r="K19" s="80">
        <v>2397163.6199999996</v>
      </c>
      <c r="L19" s="80">
        <v>7148730.4800000004</v>
      </c>
      <c r="M19" s="80">
        <v>6568665.1529164743</v>
      </c>
      <c r="N19" s="80">
        <v>3754964.43</v>
      </c>
      <c r="O19" s="80">
        <v>340012.27999999997</v>
      </c>
      <c r="P19" s="80">
        <f>+F19+G19+H19+I19+J19+K19+L19+M19+N19+O19</f>
        <v>30435150.332916476</v>
      </c>
    </row>
    <row r="20" spans="3:16" x14ac:dyDescent="0.2">
      <c r="C20" s="10">
        <v>212</v>
      </c>
      <c r="D20" s="22" t="s">
        <v>20</v>
      </c>
      <c r="E20" s="12">
        <f t="shared" ref="E20:P20" si="27">+E21</f>
        <v>39700000</v>
      </c>
      <c r="F20" s="121">
        <f t="shared" si="27"/>
        <v>3668622.1699999939</v>
      </c>
      <c r="G20" s="121">
        <f t="shared" si="27"/>
        <v>3692080.9899999998</v>
      </c>
      <c r="H20" s="121">
        <f t="shared" si="27"/>
        <v>3643522.7</v>
      </c>
      <c r="I20" s="121">
        <f t="shared" si="27"/>
        <v>3649360.31</v>
      </c>
      <c r="J20" s="121">
        <f t="shared" si="27"/>
        <v>3643522.7</v>
      </c>
      <c r="K20" s="121">
        <f t="shared" si="27"/>
        <v>3630398.8400000003</v>
      </c>
      <c r="L20" s="121">
        <f t="shared" si="27"/>
        <v>3736702.12</v>
      </c>
      <c r="M20" s="121">
        <f t="shared" si="27"/>
        <v>3720429.01</v>
      </c>
      <c r="N20" s="121">
        <f t="shared" si="27"/>
        <v>3639585.5300000003</v>
      </c>
      <c r="O20" s="121">
        <f t="shared" si="27"/>
        <v>6198761.3799999999</v>
      </c>
      <c r="P20" s="121">
        <f t="shared" si="27"/>
        <v>39222985.749999993</v>
      </c>
    </row>
    <row r="21" spans="3:16" x14ac:dyDescent="0.2">
      <c r="C21" s="13">
        <v>2122</v>
      </c>
      <c r="D21" s="21" t="s">
        <v>21</v>
      </c>
      <c r="E21" s="15">
        <f t="shared" ref="E21" si="28">SUM(E22:E23)</f>
        <v>39700000</v>
      </c>
      <c r="F21" s="120">
        <f t="shared" ref="F21:P21" si="29">SUM(F22:F23)</f>
        <v>3668622.1699999939</v>
      </c>
      <c r="G21" s="120">
        <f t="shared" ref="G21" si="30">SUM(G22:G23)</f>
        <v>3692080.9899999998</v>
      </c>
      <c r="H21" s="120">
        <f t="shared" ref="H21" si="31">SUM(H22:H23)</f>
        <v>3643522.7</v>
      </c>
      <c r="I21" s="120">
        <f t="shared" ref="I21" si="32">SUM(I22:I23)</f>
        <v>3649360.31</v>
      </c>
      <c r="J21" s="120">
        <f t="shared" ref="J21:K21" si="33">SUM(J22:J23)</f>
        <v>3643522.7</v>
      </c>
      <c r="K21" s="120">
        <f t="shared" si="33"/>
        <v>3630398.8400000003</v>
      </c>
      <c r="L21" s="120">
        <f t="shared" ref="L21:M21" si="34">SUM(L22:L23)</f>
        <v>3736702.12</v>
      </c>
      <c r="M21" s="120">
        <f t="shared" si="34"/>
        <v>3720429.01</v>
      </c>
      <c r="N21" s="120">
        <f t="shared" ref="N21:O21" si="35">SUM(N22:N23)</f>
        <v>3639585.5300000003</v>
      </c>
      <c r="O21" s="120">
        <f t="shared" si="35"/>
        <v>6198761.3799999999</v>
      </c>
      <c r="P21" s="120">
        <f t="shared" si="29"/>
        <v>39222985.749999993</v>
      </c>
    </row>
    <row r="22" spans="3:16" ht="19.5" customHeight="1" x14ac:dyDescent="0.2">
      <c r="C22" s="16" t="s">
        <v>22</v>
      </c>
      <c r="D22" s="17" t="s">
        <v>200</v>
      </c>
      <c r="E22" s="20">
        <v>2000000</v>
      </c>
      <c r="F22" s="80">
        <v>0</v>
      </c>
      <c r="G22" s="80">
        <v>0</v>
      </c>
      <c r="H22" s="80">
        <v>0</v>
      </c>
      <c r="I22" s="80">
        <v>0</v>
      </c>
      <c r="J22" s="80">
        <v>0</v>
      </c>
      <c r="K22" s="80">
        <v>0</v>
      </c>
      <c r="L22" s="80">
        <v>0</v>
      </c>
      <c r="M22" s="80">
        <v>0</v>
      </c>
      <c r="N22" s="80">
        <v>0</v>
      </c>
      <c r="O22" s="80">
        <v>2537907.5500000003</v>
      </c>
      <c r="P22" s="80">
        <f t="shared" ref="P22:P23" si="36">+F22+G22+H22+I22+J22+K22+L22+M22+N22+O22</f>
        <v>2537907.5500000003</v>
      </c>
    </row>
    <row r="23" spans="3:16" ht="18" customHeight="1" x14ac:dyDescent="0.2">
      <c r="C23" s="23" t="s">
        <v>23</v>
      </c>
      <c r="D23" s="24" t="s">
        <v>325</v>
      </c>
      <c r="E23" s="20">
        <v>37700000</v>
      </c>
      <c r="F23" s="80">
        <v>3668622.1699999939</v>
      </c>
      <c r="G23" s="80">
        <v>3692080.9899999998</v>
      </c>
      <c r="H23" s="80">
        <v>3643522.7</v>
      </c>
      <c r="I23" s="80">
        <v>3649360.31</v>
      </c>
      <c r="J23" s="80">
        <v>3643522.7</v>
      </c>
      <c r="K23" s="80">
        <v>3630398.8400000003</v>
      </c>
      <c r="L23" s="80">
        <v>3736702.12</v>
      </c>
      <c r="M23" s="80">
        <v>3720429.01</v>
      </c>
      <c r="N23" s="80">
        <v>3639585.5300000003</v>
      </c>
      <c r="O23" s="80">
        <v>3660853.8299999996</v>
      </c>
      <c r="P23" s="80">
        <f t="shared" si="36"/>
        <v>36685078.199999996</v>
      </c>
    </row>
    <row r="24" spans="3:16" x14ac:dyDescent="0.2">
      <c r="C24" s="25">
        <v>213</v>
      </c>
      <c r="D24" s="26" t="s">
        <v>24</v>
      </c>
      <c r="E24" s="12">
        <f t="shared" ref="E24" si="37">+E25+E27</f>
        <v>7800000</v>
      </c>
      <c r="F24" s="121">
        <f t="shared" ref="F24:K24" si="38">+F25+F27</f>
        <v>877808.75</v>
      </c>
      <c r="G24" s="121">
        <f t="shared" si="38"/>
        <v>622558.75</v>
      </c>
      <c r="H24" s="121">
        <f t="shared" si="38"/>
        <v>814909.12</v>
      </c>
      <c r="I24" s="121">
        <f t="shared" si="38"/>
        <v>717558.75</v>
      </c>
      <c r="J24" s="121">
        <f t="shared" si="38"/>
        <v>704289.95</v>
      </c>
      <c r="K24" s="121">
        <f t="shared" si="38"/>
        <v>700720.05</v>
      </c>
      <c r="L24" s="121">
        <f t="shared" ref="L24:M24" si="39">+L25+L27</f>
        <v>634308.75</v>
      </c>
      <c r="M24" s="121">
        <f t="shared" si="39"/>
        <v>748508.75</v>
      </c>
      <c r="N24" s="121">
        <f t="shared" ref="N24:O24" si="40">+N25+N27</f>
        <v>704798.49</v>
      </c>
      <c r="O24" s="121">
        <f t="shared" si="40"/>
        <v>1095116.6400000001</v>
      </c>
      <c r="P24" s="121">
        <f t="shared" ref="P24" si="41">+P25+P27</f>
        <v>7620578</v>
      </c>
    </row>
    <row r="25" spans="3:16" x14ac:dyDescent="0.2">
      <c r="C25" s="27">
        <v>2131</v>
      </c>
      <c r="D25" s="28" t="s">
        <v>25</v>
      </c>
      <c r="E25" s="15">
        <f t="shared" ref="E25:P25" si="42">+E26</f>
        <v>4000000</v>
      </c>
      <c r="F25" s="120">
        <f t="shared" si="42"/>
        <v>562250</v>
      </c>
      <c r="G25" s="120">
        <f t="shared" si="42"/>
        <v>307000</v>
      </c>
      <c r="H25" s="120">
        <f t="shared" si="42"/>
        <v>499350.37</v>
      </c>
      <c r="I25" s="120">
        <f t="shared" si="42"/>
        <v>402000</v>
      </c>
      <c r="J25" s="120">
        <f t="shared" si="42"/>
        <v>388731.2</v>
      </c>
      <c r="K25" s="120">
        <f t="shared" si="42"/>
        <v>385161.3</v>
      </c>
      <c r="L25" s="120">
        <f t="shared" si="42"/>
        <v>372750</v>
      </c>
      <c r="M25" s="120">
        <f t="shared" si="42"/>
        <v>432950</v>
      </c>
      <c r="N25" s="120">
        <f t="shared" si="42"/>
        <v>389239.74</v>
      </c>
      <c r="O25" s="120">
        <f t="shared" si="42"/>
        <v>779557.89</v>
      </c>
      <c r="P25" s="120">
        <f t="shared" si="42"/>
        <v>4518990.5</v>
      </c>
    </row>
    <row r="26" spans="3:16" x14ac:dyDescent="0.2">
      <c r="C26" s="23" t="s">
        <v>26</v>
      </c>
      <c r="D26" s="24" t="s">
        <v>289</v>
      </c>
      <c r="E26" s="20">
        <v>4000000</v>
      </c>
      <c r="F26" s="80">
        <v>562250</v>
      </c>
      <c r="G26" s="80">
        <v>307000</v>
      </c>
      <c r="H26" s="80">
        <v>499350.37</v>
      </c>
      <c r="I26" s="80">
        <v>402000</v>
      </c>
      <c r="J26" s="80">
        <v>388731.2</v>
      </c>
      <c r="K26" s="125">
        <v>385161.3</v>
      </c>
      <c r="L26" s="125">
        <v>372750</v>
      </c>
      <c r="M26" s="125">
        <v>432950</v>
      </c>
      <c r="N26" s="125">
        <v>389239.74</v>
      </c>
      <c r="O26" s="125">
        <v>779557.89</v>
      </c>
      <c r="P26" s="80">
        <f>+F26+G26+H26+I26+J26+K26+L26+M26+N26+O26</f>
        <v>4518990.5</v>
      </c>
    </row>
    <row r="27" spans="3:16" x14ac:dyDescent="0.2">
      <c r="C27" s="27">
        <v>2132</v>
      </c>
      <c r="D27" s="28" t="s">
        <v>27</v>
      </c>
      <c r="E27" s="15">
        <f t="shared" ref="E27:P27" si="43">+E28</f>
        <v>3800000</v>
      </c>
      <c r="F27" s="15">
        <f t="shared" si="43"/>
        <v>315558.75</v>
      </c>
      <c r="G27" s="15">
        <f t="shared" si="43"/>
        <v>315558.75</v>
      </c>
      <c r="H27" s="15">
        <f t="shared" si="43"/>
        <v>315558.75</v>
      </c>
      <c r="I27" s="15">
        <f t="shared" si="43"/>
        <v>315558.75</v>
      </c>
      <c r="J27" s="15">
        <f t="shared" si="43"/>
        <v>315558.75</v>
      </c>
      <c r="K27" s="15">
        <f t="shared" si="43"/>
        <v>315558.75</v>
      </c>
      <c r="L27" s="15">
        <f t="shared" si="43"/>
        <v>261558.75</v>
      </c>
      <c r="M27" s="15">
        <f t="shared" si="43"/>
        <v>315558.75</v>
      </c>
      <c r="N27" s="15">
        <f t="shared" si="43"/>
        <v>315558.75</v>
      </c>
      <c r="O27" s="15">
        <f t="shared" si="43"/>
        <v>315558.75</v>
      </c>
      <c r="P27" s="15">
        <f t="shared" si="43"/>
        <v>3101587.5</v>
      </c>
    </row>
    <row r="28" spans="3:16" x14ac:dyDescent="0.2">
      <c r="C28" s="23" t="s">
        <v>28</v>
      </c>
      <c r="D28" s="24" t="s">
        <v>201</v>
      </c>
      <c r="E28" s="20">
        <v>3800000</v>
      </c>
      <c r="F28" s="20">
        <v>315558.75</v>
      </c>
      <c r="G28" s="20">
        <v>315558.75</v>
      </c>
      <c r="H28" s="20">
        <v>315558.75</v>
      </c>
      <c r="I28" s="20">
        <v>315558.75</v>
      </c>
      <c r="J28" s="20">
        <v>315558.75</v>
      </c>
      <c r="K28" s="20">
        <v>315558.75</v>
      </c>
      <c r="L28" s="20">
        <v>261558.75</v>
      </c>
      <c r="M28" s="20">
        <v>315558.75</v>
      </c>
      <c r="N28" s="20">
        <v>315558.75</v>
      </c>
      <c r="O28" s="20">
        <v>315558.75</v>
      </c>
      <c r="P28" s="20">
        <f>+F28+G28+H28+I28+J28+K28+L28+M28+N28+O28</f>
        <v>3101587.5</v>
      </c>
    </row>
    <row r="29" spans="3:16" x14ac:dyDescent="0.2">
      <c r="C29" s="25">
        <v>214</v>
      </c>
      <c r="D29" s="26" t="s">
        <v>29</v>
      </c>
      <c r="E29" s="12">
        <f>+E30+E31</f>
        <v>45645333.329999998</v>
      </c>
      <c r="F29" s="12">
        <f t="shared" ref="F29:P29" si="44">+F30+F31</f>
        <v>0</v>
      </c>
      <c r="G29" s="12">
        <f t="shared" ref="G29:H29" si="45">+G30+G31</f>
        <v>0</v>
      </c>
      <c r="H29" s="12">
        <f t="shared" si="45"/>
        <v>15000</v>
      </c>
      <c r="I29" s="12">
        <f t="shared" ref="I29" si="46">+I30+I31</f>
        <v>0</v>
      </c>
      <c r="J29" s="12">
        <f t="shared" ref="J29:K29" si="47">+J30+J31</f>
        <v>456000</v>
      </c>
      <c r="K29" s="12">
        <f t="shared" si="47"/>
        <v>0</v>
      </c>
      <c r="L29" s="12">
        <f t="shared" ref="L29:M29" si="48">+L30+L31</f>
        <v>2471000</v>
      </c>
      <c r="M29" s="12">
        <f t="shared" si="48"/>
        <v>165000</v>
      </c>
      <c r="N29" s="12">
        <f t="shared" ref="N29:O29" si="49">+N30+N31</f>
        <v>0</v>
      </c>
      <c r="O29" s="12">
        <f t="shared" si="49"/>
        <v>0</v>
      </c>
      <c r="P29" s="12">
        <f t="shared" si="44"/>
        <v>3107000</v>
      </c>
    </row>
    <row r="30" spans="3:16" ht="11.25" customHeight="1" x14ac:dyDescent="0.2">
      <c r="C30" s="23" t="s">
        <v>30</v>
      </c>
      <c r="D30" s="77" t="s">
        <v>326</v>
      </c>
      <c r="E30" s="20">
        <v>2645333.33</v>
      </c>
      <c r="F30" s="20">
        <v>0</v>
      </c>
      <c r="G30" s="20">
        <v>0</v>
      </c>
      <c r="H30" s="20">
        <v>15000</v>
      </c>
      <c r="I30" s="20">
        <v>0</v>
      </c>
      <c r="J30" s="20">
        <v>456000</v>
      </c>
      <c r="K30" s="20">
        <v>0</v>
      </c>
      <c r="L30" s="20">
        <v>276000</v>
      </c>
      <c r="M30" s="20">
        <v>0</v>
      </c>
      <c r="N30" s="20">
        <v>0</v>
      </c>
      <c r="O30" s="20">
        <v>0</v>
      </c>
      <c r="P30" s="20">
        <f>+F30+G30+H30+I30+J30+K30+L30+M30+N30+O30</f>
        <v>747000</v>
      </c>
    </row>
    <row r="31" spans="3:16" x14ac:dyDescent="0.2">
      <c r="C31" s="27">
        <v>2142</v>
      </c>
      <c r="D31" s="78" t="s">
        <v>31</v>
      </c>
      <c r="E31" s="15">
        <f>SUM(E32:E34)</f>
        <v>43000000</v>
      </c>
      <c r="F31" s="15">
        <f t="shared" ref="F31:P31" si="50">SUM(F32:F34)</f>
        <v>0</v>
      </c>
      <c r="G31" s="15">
        <f t="shared" ref="G31:H31" si="51">SUM(G32:G34)</f>
        <v>0</v>
      </c>
      <c r="H31" s="15">
        <f t="shared" si="51"/>
        <v>0</v>
      </c>
      <c r="I31" s="15">
        <f t="shared" ref="I31" si="52">SUM(I32:I34)</f>
        <v>0</v>
      </c>
      <c r="J31" s="15">
        <f t="shared" ref="J31:K31" si="53">SUM(J32:J34)</f>
        <v>0</v>
      </c>
      <c r="K31" s="15">
        <f t="shared" si="53"/>
        <v>0</v>
      </c>
      <c r="L31" s="15">
        <f t="shared" ref="L31:M31" si="54">SUM(L32:L34)</f>
        <v>2195000</v>
      </c>
      <c r="M31" s="15">
        <f t="shared" si="54"/>
        <v>165000</v>
      </c>
      <c r="N31" s="15">
        <f t="shared" ref="N31:O31" si="55">SUM(N32:N34)</f>
        <v>0</v>
      </c>
      <c r="O31" s="15">
        <f t="shared" si="55"/>
        <v>0</v>
      </c>
      <c r="P31" s="15">
        <f t="shared" si="50"/>
        <v>2360000</v>
      </c>
    </row>
    <row r="32" spans="3:16" x14ac:dyDescent="0.2">
      <c r="C32" s="23" t="s">
        <v>32</v>
      </c>
      <c r="D32" s="77" t="s">
        <v>33</v>
      </c>
      <c r="E32" s="20">
        <v>2000000</v>
      </c>
      <c r="F32" s="20">
        <v>0</v>
      </c>
      <c r="G32" s="20">
        <v>0</v>
      </c>
      <c r="H32" s="20">
        <v>0</v>
      </c>
      <c r="I32" s="20">
        <v>0</v>
      </c>
      <c r="J32" s="20">
        <v>0</v>
      </c>
      <c r="K32" s="20">
        <v>0</v>
      </c>
      <c r="L32" s="20">
        <v>2030000</v>
      </c>
      <c r="M32" s="20">
        <v>0</v>
      </c>
      <c r="N32" s="20">
        <v>0</v>
      </c>
      <c r="O32" s="20">
        <v>0</v>
      </c>
      <c r="P32" s="20">
        <f>+F32+G32+H32+I32+J32+K32+L32+M32+N32+O32</f>
        <v>2030000</v>
      </c>
    </row>
    <row r="33" spans="3:18" ht="14.25" customHeight="1" x14ac:dyDescent="0.2">
      <c r="C33" s="23" t="s">
        <v>34</v>
      </c>
      <c r="D33" s="77" t="s">
        <v>35</v>
      </c>
      <c r="E33" s="20">
        <v>1000000</v>
      </c>
      <c r="F33" s="20">
        <v>0</v>
      </c>
      <c r="G33" s="20">
        <v>0</v>
      </c>
      <c r="H33" s="20">
        <v>0</v>
      </c>
      <c r="I33" s="20">
        <v>0</v>
      </c>
      <c r="J33" s="20">
        <v>0</v>
      </c>
      <c r="K33" s="20">
        <v>0</v>
      </c>
      <c r="L33" s="20">
        <v>0</v>
      </c>
      <c r="M33" s="20">
        <v>0</v>
      </c>
      <c r="N33" s="20">
        <v>0</v>
      </c>
      <c r="O33" s="20">
        <v>0</v>
      </c>
      <c r="P33" s="20">
        <f>+F33+G33+H33+I33+J33+K33+L33+M33+N33+O33</f>
        <v>0</v>
      </c>
    </row>
    <row r="34" spans="3:18" ht="16.5" customHeight="1" x14ac:dyDescent="0.2">
      <c r="C34" s="23" t="s">
        <v>188</v>
      </c>
      <c r="D34" s="77" t="s">
        <v>202</v>
      </c>
      <c r="E34" s="20">
        <v>40000000</v>
      </c>
      <c r="F34" s="20">
        <v>0</v>
      </c>
      <c r="G34" s="20">
        <v>0</v>
      </c>
      <c r="H34" s="20">
        <v>0</v>
      </c>
      <c r="I34" s="20">
        <v>0</v>
      </c>
      <c r="J34" s="20">
        <v>0</v>
      </c>
      <c r="K34" s="20">
        <v>0</v>
      </c>
      <c r="L34" s="20">
        <v>165000</v>
      </c>
      <c r="M34" s="20">
        <v>165000</v>
      </c>
      <c r="N34" s="20">
        <v>0</v>
      </c>
      <c r="O34" s="20">
        <v>0</v>
      </c>
      <c r="P34" s="20">
        <f>+F34+G34+H34+I34+J34+K34+L34+M34+N34+O34</f>
        <v>330000</v>
      </c>
    </row>
    <row r="35" spans="3:18" x14ac:dyDescent="0.2">
      <c r="C35" s="25">
        <v>215</v>
      </c>
      <c r="D35" s="29" t="s">
        <v>36</v>
      </c>
      <c r="E35" s="12">
        <f t="shared" ref="E35" si="56">E38+E37+E36+E39</f>
        <v>54725066.670000002</v>
      </c>
      <c r="F35" s="12">
        <f t="shared" ref="F35:P35" si="57">F38+F37+F36+F39</f>
        <v>4853834.1640451001</v>
      </c>
      <c r="G35" s="12">
        <f t="shared" ref="G35:H35" si="58">G38+G37+G36+G39</f>
        <v>4842464.6238696501</v>
      </c>
      <c r="H35" s="12">
        <f t="shared" si="58"/>
        <v>4828764.1488139508</v>
      </c>
      <c r="I35" s="12">
        <f t="shared" ref="I35" si="59">I38+I37+I36+I39</f>
        <v>4852208.3953624004</v>
      </c>
      <c r="J35" s="12">
        <f t="shared" ref="J35:K35" si="60">J38+J37+J36+J39</f>
        <v>4942198.3651409503</v>
      </c>
      <c r="K35" s="12">
        <f t="shared" si="60"/>
        <v>1645200</v>
      </c>
      <c r="L35" s="12">
        <f t="shared" ref="L35:M35" si="61">L38+L37+L36+L39</f>
        <v>8137010.5126934508</v>
      </c>
      <c r="M35" s="12">
        <f t="shared" si="61"/>
        <v>4941575.2766441498</v>
      </c>
      <c r="N35" s="12">
        <f t="shared" ref="N35:O35" si="62">N38+N37+N36+N39</f>
        <v>4961532.2741029002</v>
      </c>
      <c r="O35" s="12">
        <f t="shared" si="62"/>
        <v>5031826.1854097499</v>
      </c>
      <c r="P35" s="12">
        <f t="shared" si="57"/>
        <v>49036613.946082301</v>
      </c>
    </row>
    <row r="36" spans="3:18" x14ac:dyDescent="0.2">
      <c r="C36" s="23" t="s">
        <v>37</v>
      </c>
      <c r="D36" s="24" t="s">
        <v>327</v>
      </c>
      <c r="E36" s="20">
        <v>17000000</v>
      </c>
      <c r="F36" s="20">
        <v>1494247.4899601003</v>
      </c>
      <c r="G36" s="20">
        <v>1497768.5810451501</v>
      </c>
      <c r="H36" s="20">
        <v>1491647.4176524503</v>
      </c>
      <c r="I36" s="20">
        <v>1507835.7002909002</v>
      </c>
      <c r="J36" s="20">
        <v>1550111.3008114502</v>
      </c>
      <c r="K36" s="20">
        <v>0</v>
      </c>
      <c r="L36" s="20">
        <v>3005304.7307834504</v>
      </c>
      <c r="M36" s="20">
        <v>1557855.0995751503</v>
      </c>
      <c r="N36" s="20">
        <v>1567139.6646164001</v>
      </c>
      <c r="O36" s="20">
        <v>1600295.15602825</v>
      </c>
      <c r="P36" s="20">
        <f t="shared" ref="P36:P39" si="63">+F36+G36+H36+I36+J36+K36+L36+M36+N36+O36</f>
        <v>15272205.140763303</v>
      </c>
    </row>
    <row r="37" spans="3:18" x14ac:dyDescent="0.2">
      <c r="C37" s="23" t="s">
        <v>38</v>
      </c>
      <c r="D37" s="24" t="s">
        <v>328</v>
      </c>
      <c r="E37" s="20">
        <v>16100000</v>
      </c>
      <c r="F37" s="20">
        <v>1555348.7482580002</v>
      </c>
      <c r="G37" s="20">
        <v>1539988.9387275001</v>
      </c>
      <c r="H37" s="20">
        <v>1533237.7537045004</v>
      </c>
      <c r="I37" s="20">
        <v>1525565.3702710003</v>
      </c>
      <c r="J37" s="20">
        <v>1567202.1054255001</v>
      </c>
      <c r="K37" s="20">
        <v>0</v>
      </c>
      <c r="L37" s="20">
        <v>3154786.8652555002</v>
      </c>
      <c r="M37" s="20">
        <v>1587238.4043284999</v>
      </c>
      <c r="N37" s="20">
        <v>1596536.0646660002</v>
      </c>
      <c r="O37" s="20">
        <v>1629738.3198175</v>
      </c>
      <c r="P37" s="20">
        <f t="shared" si="63"/>
        <v>15689642.570454</v>
      </c>
    </row>
    <row r="38" spans="3:18" ht="14.25" customHeight="1" x14ac:dyDescent="0.2">
      <c r="C38" s="23" t="s">
        <v>39</v>
      </c>
      <c r="D38" s="24" t="s">
        <v>329</v>
      </c>
      <c r="E38" s="20">
        <v>2057000</v>
      </c>
      <c r="F38" s="20">
        <v>159037.92582699994</v>
      </c>
      <c r="G38" s="20">
        <v>159507.10409699989</v>
      </c>
      <c r="H38" s="20">
        <v>158678.97745699988</v>
      </c>
      <c r="I38" s="20">
        <v>173607.32480049995</v>
      </c>
      <c r="J38" s="20">
        <v>179684.95890399997</v>
      </c>
      <c r="K38" s="20">
        <v>0</v>
      </c>
      <c r="L38" s="20">
        <v>360518.91665449995</v>
      </c>
      <c r="M38" s="20">
        <v>180081.77274049996</v>
      </c>
      <c r="N38" s="20">
        <v>181456.54482049996</v>
      </c>
      <c r="O38" s="20">
        <v>185392.70956399996</v>
      </c>
      <c r="P38" s="20">
        <f t="shared" si="63"/>
        <v>1737966.2348649995</v>
      </c>
    </row>
    <row r="39" spans="3:18" ht="24" customHeight="1" x14ac:dyDescent="0.2">
      <c r="C39" s="98" t="s">
        <v>186</v>
      </c>
      <c r="D39" s="33" t="s">
        <v>330</v>
      </c>
      <c r="E39" s="20">
        <v>19568066.670000002</v>
      </c>
      <c r="F39" s="20">
        <v>1645200</v>
      </c>
      <c r="G39" s="20">
        <v>1645200</v>
      </c>
      <c r="H39" s="20">
        <v>1645200</v>
      </c>
      <c r="I39" s="20">
        <v>1645200</v>
      </c>
      <c r="J39" s="20">
        <v>1645200</v>
      </c>
      <c r="K39" s="20">
        <v>1645200</v>
      </c>
      <c r="L39" s="20">
        <v>1616400</v>
      </c>
      <c r="M39" s="20">
        <v>1616400</v>
      </c>
      <c r="N39" s="20">
        <v>1616400</v>
      </c>
      <c r="O39" s="20">
        <v>1616400</v>
      </c>
      <c r="P39" s="20">
        <f t="shared" si="63"/>
        <v>16336800</v>
      </c>
      <c r="Q39" s="117"/>
      <c r="R39" s="117"/>
    </row>
    <row r="40" spans="3:18" x14ac:dyDescent="0.2">
      <c r="C40" s="31">
        <v>22</v>
      </c>
      <c r="D40" s="32" t="s">
        <v>40</v>
      </c>
      <c r="E40" s="9">
        <f t="shared" ref="E40" si="64">E41+E50+E53+E56+E59+E65+E68+E73+E84</f>
        <v>162149908.53</v>
      </c>
      <c r="F40" s="9">
        <f t="shared" ref="F40:I40" si="65">+F41+F50+F53+F56+F59+F65+F68+F73+F84</f>
        <v>10667192.824420001</v>
      </c>
      <c r="G40" s="9">
        <f t="shared" si="65"/>
        <v>7411118.3640000001</v>
      </c>
      <c r="H40" s="9">
        <f t="shared" si="65"/>
        <v>13924342.95582</v>
      </c>
      <c r="I40" s="9">
        <f t="shared" si="65"/>
        <v>7258668.4597200006</v>
      </c>
      <c r="J40" s="9">
        <f t="shared" ref="J40:K40" si="66">+J41+J50+J53+J56+J59+J65+J68+J73+J84</f>
        <v>7588977.4034199994</v>
      </c>
      <c r="K40" s="9">
        <f t="shared" si="66"/>
        <v>10427429.615315499</v>
      </c>
      <c r="L40" s="9">
        <f>+L41+L50+L53+L56+L59+L65+L68+L73+L84</f>
        <v>6450425.6358827436</v>
      </c>
      <c r="M40" s="9">
        <f>+M41+M50+M53+M56+M59+M65+M68+M73+M84</f>
        <v>7604357.5432185996</v>
      </c>
      <c r="N40" s="9">
        <f>+N41+N50+N53+N56+N59+N65+N68+N73+N84</f>
        <v>7818867.6446483005</v>
      </c>
      <c r="O40" s="9">
        <f>+O41+O50+O53+O56+O59+O65+O68+O73+O84</f>
        <v>14002913.636699459</v>
      </c>
      <c r="P40" s="9">
        <f>+P41+P50+P53+P56+P59+P65+P68+P73+P84</f>
        <v>93154294.083144605</v>
      </c>
    </row>
    <row r="41" spans="3:18" x14ac:dyDescent="0.2">
      <c r="C41" s="25">
        <v>221</v>
      </c>
      <c r="D41" s="26" t="s">
        <v>41</v>
      </c>
      <c r="E41" s="12">
        <f t="shared" ref="E41" si="67">E42+E43+E44+E45+E46+E47+E48+E49</f>
        <v>15825000</v>
      </c>
      <c r="F41" s="12">
        <f t="shared" ref="F41:P41" si="68">F42+F43+F44+F45+F46+F47+F48+F49</f>
        <v>1237312.7140000002</v>
      </c>
      <c r="G41" s="12">
        <f t="shared" ref="G41:H41" si="69">G42+G43+G44+G45+G46+G47+G48+G49</f>
        <v>883134.12999999989</v>
      </c>
      <c r="H41" s="12">
        <f t="shared" si="69"/>
        <v>582227.22200000007</v>
      </c>
      <c r="I41" s="12">
        <f t="shared" ref="I41" si="70">I42+I43+I44+I45+I46+I47+I48+I49</f>
        <v>1605023.182</v>
      </c>
      <c r="J41" s="12">
        <f t="shared" ref="J41:K41" si="71">J42+J43+J44+J45+J46+J47+J48+J49</f>
        <v>1125787.2231999999</v>
      </c>
      <c r="K41" s="12">
        <f t="shared" si="71"/>
        <v>1248019.7989154998</v>
      </c>
      <c r="L41" s="12">
        <f t="shared" ref="L41:M41" si="72">L42+L43+L44+L45+L46+L47+L48+L49</f>
        <v>1106863.005982745</v>
      </c>
      <c r="M41" s="12">
        <f t="shared" si="72"/>
        <v>1024069.0100185996</v>
      </c>
      <c r="N41" s="12">
        <f t="shared" ref="N41:O41" si="73">N42+N43+N44+N45+N46+N47+N48+N49</f>
        <v>1177408.9477482999</v>
      </c>
      <c r="O41" s="12">
        <f t="shared" si="73"/>
        <v>1164388.3055994599</v>
      </c>
      <c r="P41" s="12">
        <f t="shared" si="68"/>
        <v>11154233.539464604</v>
      </c>
    </row>
    <row r="42" spans="3:18" x14ac:dyDescent="0.2">
      <c r="C42" s="23" t="s">
        <v>42</v>
      </c>
      <c r="D42" s="24" t="s">
        <v>43</v>
      </c>
      <c r="E42" s="20">
        <v>1300000</v>
      </c>
      <c r="F42" s="20">
        <v>0</v>
      </c>
      <c r="G42" s="20">
        <v>37170</v>
      </c>
      <c r="H42" s="20">
        <v>0</v>
      </c>
      <c r="I42" s="20">
        <v>0</v>
      </c>
      <c r="J42" s="20">
        <v>24780</v>
      </c>
      <c r="K42" s="20">
        <v>12390</v>
      </c>
      <c r="L42" s="20">
        <v>14750</v>
      </c>
      <c r="M42" s="20">
        <v>14750</v>
      </c>
      <c r="N42" s="20">
        <v>14750</v>
      </c>
      <c r="O42" s="20">
        <v>14750</v>
      </c>
      <c r="P42" s="20">
        <f t="shared" ref="P42:P49" si="74">+F42+G42+H42+I42+J42+K42+L42+M42+N42+O42</f>
        <v>133340</v>
      </c>
    </row>
    <row r="43" spans="3:18" x14ac:dyDescent="0.2">
      <c r="C43" s="23" t="s">
        <v>44</v>
      </c>
      <c r="D43" s="71" t="s">
        <v>206</v>
      </c>
      <c r="E43" s="20">
        <v>300000</v>
      </c>
      <c r="F43" s="20">
        <v>47.53</v>
      </c>
      <c r="G43" s="20">
        <v>104.46</v>
      </c>
      <c r="H43" s="20">
        <v>0</v>
      </c>
      <c r="I43" s="20">
        <v>0</v>
      </c>
      <c r="J43" s="20">
        <v>0</v>
      </c>
      <c r="K43" s="20">
        <v>0</v>
      </c>
      <c r="L43" s="20">
        <v>8.9499999999999993</v>
      </c>
      <c r="M43" s="20">
        <v>0</v>
      </c>
      <c r="N43" s="20">
        <v>0</v>
      </c>
      <c r="O43" s="20">
        <v>217.75</v>
      </c>
      <c r="P43" s="20">
        <f t="shared" si="74"/>
        <v>378.69</v>
      </c>
    </row>
    <row r="44" spans="3:18" x14ac:dyDescent="0.2">
      <c r="C44" s="23" t="s">
        <v>45</v>
      </c>
      <c r="D44" s="82" t="s">
        <v>207</v>
      </c>
      <c r="E44" s="20">
        <v>3505000</v>
      </c>
      <c r="F44" s="20">
        <v>203001.24000000002</v>
      </c>
      <c r="G44" s="20">
        <v>227068.06999999998</v>
      </c>
      <c r="H44" s="20">
        <v>0</v>
      </c>
      <c r="I44" s="20">
        <v>480257.18</v>
      </c>
      <c r="J44" s="20">
        <v>230268.5912</v>
      </c>
      <c r="K44" s="20">
        <v>202694.46791549999</v>
      </c>
      <c r="L44" s="20">
        <v>205104.62398274499</v>
      </c>
      <c r="M44" s="20">
        <v>228543.60152067503</v>
      </c>
      <c r="N44" s="20">
        <v>245473.08574829999</v>
      </c>
      <c r="O44" s="20">
        <v>206229.66559946002</v>
      </c>
      <c r="P44" s="20">
        <f t="shared" si="74"/>
        <v>2228640.5259666797</v>
      </c>
    </row>
    <row r="45" spans="3:18" x14ac:dyDescent="0.2">
      <c r="C45" s="23" t="s">
        <v>46</v>
      </c>
      <c r="D45" s="82" t="s">
        <v>208</v>
      </c>
      <c r="E45" s="20">
        <v>20000</v>
      </c>
      <c r="F45" s="20">
        <v>0</v>
      </c>
      <c r="G45" s="20">
        <v>0</v>
      </c>
      <c r="H45" s="20">
        <v>0</v>
      </c>
      <c r="I45" s="20">
        <v>0</v>
      </c>
      <c r="J45" s="20">
        <v>0</v>
      </c>
      <c r="K45" s="20">
        <v>0</v>
      </c>
      <c r="L45" s="20">
        <v>0</v>
      </c>
      <c r="M45" s="20">
        <v>0</v>
      </c>
      <c r="N45" s="20">
        <v>0</v>
      </c>
      <c r="O45" s="20">
        <v>0</v>
      </c>
      <c r="P45" s="20">
        <f t="shared" si="74"/>
        <v>0</v>
      </c>
    </row>
    <row r="46" spans="3:18" x14ac:dyDescent="0.2">
      <c r="C46" s="23" t="s">
        <v>47</v>
      </c>
      <c r="D46" s="71" t="s">
        <v>209</v>
      </c>
      <c r="E46" s="20">
        <v>5100000</v>
      </c>
      <c r="F46" s="20">
        <v>571192.29399999999</v>
      </c>
      <c r="G46" s="20">
        <v>216788.69</v>
      </c>
      <c r="H46" s="20">
        <v>175140.73200000002</v>
      </c>
      <c r="I46" s="20">
        <v>677872.24200000009</v>
      </c>
      <c r="J46" s="20">
        <v>397280.69199999998</v>
      </c>
      <c r="K46" s="20">
        <v>579000.98100000003</v>
      </c>
      <c r="L46" s="20">
        <v>392177.29200000002</v>
      </c>
      <c r="M46" s="20">
        <v>279601.92849792453</v>
      </c>
      <c r="N46" s="20">
        <v>395889.522</v>
      </c>
      <c r="O46" s="20">
        <v>422785.61</v>
      </c>
      <c r="P46" s="20">
        <f t="shared" si="74"/>
        <v>4107729.9834979242</v>
      </c>
    </row>
    <row r="47" spans="3:18" x14ac:dyDescent="0.2">
      <c r="C47" s="23" t="s">
        <v>48</v>
      </c>
      <c r="D47" s="82" t="s">
        <v>49</v>
      </c>
      <c r="E47" s="20">
        <v>5500000</v>
      </c>
      <c r="F47" s="20">
        <v>463071.65</v>
      </c>
      <c r="G47" s="20">
        <v>402002.91</v>
      </c>
      <c r="H47" s="20">
        <v>407086.49</v>
      </c>
      <c r="I47" s="20">
        <v>446893.76</v>
      </c>
      <c r="J47" s="20">
        <v>473457.94</v>
      </c>
      <c r="K47" s="20">
        <v>453934.35</v>
      </c>
      <c r="L47" s="20">
        <v>494822.14</v>
      </c>
      <c r="M47" s="20">
        <v>501173.48</v>
      </c>
      <c r="N47" s="20">
        <v>514216.34</v>
      </c>
      <c r="O47" s="20">
        <v>520405.28</v>
      </c>
      <c r="P47" s="20">
        <f t="shared" si="74"/>
        <v>4677064.34</v>
      </c>
    </row>
    <row r="48" spans="3:18" x14ac:dyDescent="0.2">
      <c r="C48" s="23" t="s">
        <v>50</v>
      </c>
      <c r="D48" s="82" t="s">
        <v>51</v>
      </c>
      <c r="E48" s="20">
        <v>50000</v>
      </c>
      <c r="F48" s="20">
        <v>0</v>
      </c>
      <c r="G48" s="20">
        <v>0</v>
      </c>
      <c r="H48" s="20">
        <v>0</v>
      </c>
      <c r="I48" s="20">
        <v>0</v>
      </c>
      <c r="J48" s="20">
        <v>0</v>
      </c>
      <c r="K48" s="20">
        <v>0</v>
      </c>
      <c r="L48" s="20">
        <v>0</v>
      </c>
      <c r="M48" s="20">
        <v>0</v>
      </c>
      <c r="N48" s="20">
        <v>0</v>
      </c>
      <c r="O48" s="20">
        <v>0</v>
      </c>
      <c r="P48" s="20">
        <f t="shared" si="74"/>
        <v>0</v>
      </c>
    </row>
    <row r="49" spans="3:18" x14ac:dyDescent="0.2">
      <c r="C49" s="23" t="s">
        <v>52</v>
      </c>
      <c r="D49" s="82" t="s">
        <v>210</v>
      </c>
      <c r="E49" s="20">
        <v>50000</v>
      </c>
      <c r="F49" s="20">
        <v>0</v>
      </c>
      <c r="G49" s="20">
        <v>0</v>
      </c>
      <c r="H49" s="20">
        <v>0</v>
      </c>
      <c r="I49" s="20">
        <v>0</v>
      </c>
      <c r="J49" s="20">
        <v>0</v>
      </c>
      <c r="K49" s="20">
        <v>0</v>
      </c>
      <c r="L49" s="20">
        <v>0</v>
      </c>
      <c r="M49" s="20">
        <v>0</v>
      </c>
      <c r="N49" s="20">
        <v>7080</v>
      </c>
      <c r="O49" s="20">
        <v>0</v>
      </c>
      <c r="P49" s="20">
        <f t="shared" si="74"/>
        <v>7080</v>
      </c>
    </row>
    <row r="50" spans="3:18" x14ac:dyDescent="0.2">
      <c r="C50" s="25">
        <v>222</v>
      </c>
      <c r="D50" s="99" t="s">
        <v>53</v>
      </c>
      <c r="E50" s="12">
        <f t="shared" ref="E50" si="75">+E51+E52</f>
        <v>13000000</v>
      </c>
      <c r="F50" s="12">
        <f t="shared" ref="F50:P50" si="76">+F51+F52</f>
        <v>19635.2</v>
      </c>
      <c r="G50" s="12">
        <f t="shared" ref="G50:H50" si="77">+G51+G52</f>
        <v>627433.73</v>
      </c>
      <c r="H50" s="12">
        <f t="shared" si="77"/>
        <v>289482.32</v>
      </c>
      <c r="I50" s="12">
        <f t="shared" ref="I50" si="78">+I51+I52</f>
        <v>447366.32</v>
      </c>
      <c r="J50" s="12">
        <f t="shared" ref="J50:K50" si="79">+J51+J52</f>
        <v>126763.5886</v>
      </c>
      <c r="K50" s="12">
        <f t="shared" si="79"/>
        <v>699460.81499999994</v>
      </c>
      <c r="L50" s="12">
        <f t="shared" ref="L50:M50" si="80">+L51+L52</f>
        <v>626877.12399999995</v>
      </c>
      <c r="M50" s="12">
        <f t="shared" si="80"/>
        <v>542343.18660000002</v>
      </c>
      <c r="N50" s="12">
        <f t="shared" ref="N50:O50" si="81">+N51+N52</f>
        <v>185353.79599999997</v>
      </c>
      <c r="O50" s="12">
        <f t="shared" si="81"/>
        <v>190517.65520000001</v>
      </c>
      <c r="P50" s="12">
        <f t="shared" si="76"/>
        <v>3755233.7353999997</v>
      </c>
    </row>
    <row r="51" spans="3:18" x14ac:dyDescent="0.2">
      <c r="C51" s="34" t="s">
        <v>54</v>
      </c>
      <c r="D51" s="24" t="s">
        <v>211</v>
      </c>
      <c r="E51" s="20">
        <v>12000000</v>
      </c>
      <c r="F51" s="20">
        <v>0</v>
      </c>
      <c r="G51" s="20">
        <v>141600</v>
      </c>
      <c r="H51" s="20">
        <v>0</v>
      </c>
      <c r="I51" s="20">
        <v>0</v>
      </c>
      <c r="J51" s="20">
        <v>68098.39</v>
      </c>
      <c r="K51" s="20">
        <v>266130.12</v>
      </c>
      <c r="L51" s="20">
        <v>170400.02399999998</v>
      </c>
      <c r="M51" s="20">
        <v>172500.18799999999</v>
      </c>
      <c r="N51" s="20">
        <v>177553.99599999998</v>
      </c>
      <c r="O51" s="20">
        <v>0</v>
      </c>
      <c r="P51" s="20">
        <f t="shared" ref="P51:P52" si="82">+F51+G51+H51+I51+J51+K51+L51+M51+N51+O51</f>
        <v>996282.71799999988</v>
      </c>
    </row>
    <row r="52" spans="3:18" x14ac:dyDescent="0.2">
      <c r="C52" s="34" t="s">
        <v>55</v>
      </c>
      <c r="D52" s="24" t="s">
        <v>212</v>
      </c>
      <c r="E52" s="20">
        <v>1000000</v>
      </c>
      <c r="F52" s="20">
        <v>19635.2</v>
      </c>
      <c r="G52" s="20">
        <v>485833.73</v>
      </c>
      <c r="H52" s="20">
        <v>289482.32</v>
      </c>
      <c r="I52" s="20">
        <v>447366.32</v>
      </c>
      <c r="J52" s="20">
        <v>58665.198600000003</v>
      </c>
      <c r="K52" s="20">
        <v>433330.69499999995</v>
      </c>
      <c r="L52" s="20">
        <v>456477.1</v>
      </c>
      <c r="M52" s="20">
        <v>369842.99859999999</v>
      </c>
      <c r="N52" s="20">
        <v>7799.8</v>
      </c>
      <c r="O52" s="20">
        <v>190517.65520000001</v>
      </c>
      <c r="P52" s="20">
        <f t="shared" si="82"/>
        <v>2758951.0173999998</v>
      </c>
    </row>
    <row r="53" spans="3:18" x14ac:dyDescent="0.2">
      <c r="C53" s="25">
        <v>223</v>
      </c>
      <c r="D53" s="26" t="s">
        <v>56</v>
      </c>
      <c r="E53" s="12">
        <f t="shared" ref="E53" si="83">SUM(E54:E55)</f>
        <v>4250000</v>
      </c>
      <c r="F53" s="12">
        <f t="shared" ref="F53:P53" si="84">SUM(F54:F55)</f>
        <v>369760</v>
      </c>
      <c r="G53" s="12">
        <f t="shared" ref="G53:H53" si="85">SUM(G54:G55)</f>
        <v>128000</v>
      </c>
      <c r="H53" s="12">
        <f t="shared" si="85"/>
        <v>757918.13</v>
      </c>
      <c r="I53" s="12">
        <f t="shared" ref="I53" si="86">SUM(I54:I55)</f>
        <v>1051797.5</v>
      </c>
      <c r="J53" s="12">
        <f t="shared" ref="J53:K53" si="87">SUM(J54:J55)</f>
        <v>771542.5</v>
      </c>
      <c r="K53" s="12">
        <f t="shared" si="87"/>
        <v>625915</v>
      </c>
      <c r="L53" s="12">
        <f t="shared" ref="L53:M53" si="88">SUM(L54:L55)</f>
        <v>266250</v>
      </c>
      <c r="M53" s="12">
        <f t="shared" si="88"/>
        <v>683700</v>
      </c>
      <c r="N53" s="12">
        <f t="shared" ref="N53:O53" si="89">SUM(N54:N55)</f>
        <v>474650.18</v>
      </c>
      <c r="O53" s="12">
        <f t="shared" si="89"/>
        <v>340550</v>
      </c>
      <c r="P53" s="12">
        <f t="shared" si="84"/>
        <v>5470083.3100000005</v>
      </c>
    </row>
    <row r="54" spans="3:18" x14ac:dyDescent="0.2">
      <c r="C54" s="23" t="s">
        <v>57</v>
      </c>
      <c r="D54" s="24" t="s">
        <v>274</v>
      </c>
      <c r="E54" s="20">
        <v>1750000</v>
      </c>
      <c r="F54" s="20">
        <v>91600</v>
      </c>
      <c r="G54" s="20">
        <v>128000</v>
      </c>
      <c r="H54" s="20">
        <v>189950</v>
      </c>
      <c r="I54" s="20">
        <v>48650</v>
      </c>
      <c r="J54" s="20">
        <v>292850</v>
      </c>
      <c r="K54" s="20">
        <v>408550</v>
      </c>
      <c r="L54" s="20">
        <v>182100</v>
      </c>
      <c r="M54" s="20">
        <v>167550</v>
      </c>
      <c r="N54" s="20">
        <v>428650</v>
      </c>
      <c r="O54" s="20">
        <v>134450</v>
      </c>
      <c r="P54" s="20">
        <f t="shared" ref="P54:P55" si="90">+F54+G54+H54+I54+J54+K54+L54+M54+N54+O54</f>
        <v>2072350</v>
      </c>
      <c r="Q54" s="117"/>
      <c r="R54" s="127"/>
    </row>
    <row r="55" spans="3:18" x14ac:dyDescent="0.2">
      <c r="C55" s="34" t="s">
        <v>58</v>
      </c>
      <c r="D55" s="35" t="s">
        <v>213</v>
      </c>
      <c r="E55" s="20">
        <v>2500000</v>
      </c>
      <c r="F55" s="20">
        <v>278160</v>
      </c>
      <c r="G55" s="20">
        <v>0</v>
      </c>
      <c r="H55" s="20">
        <v>567968.13</v>
      </c>
      <c r="I55" s="20">
        <v>1003147.5</v>
      </c>
      <c r="J55" s="20">
        <v>478692.5</v>
      </c>
      <c r="K55" s="20">
        <v>217365</v>
      </c>
      <c r="L55" s="20">
        <v>84150</v>
      </c>
      <c r="M55" s="20">
        <v>516150</v>
      </c>
      <c r="N55" s="20">
        <v>46000.18</v>
      </c>
      <c r="O55" s="20">
        <v>206100</v>
      </c>
      <c r="P55" s="20">
        <f t="shared" si="90"/>
        <v>3397733.31</v>
      </c>
    </row>
    <row r="56" spans="3:18" x14ac:dyDescent="0.2">
      <c r="C56" s="25">
        <v>224</v>
      </c>
      <c r="D56" s="26" t="s">
        <v>59</v>
      </c>
      <c r="E56" s="12">
        <f t="shared" ref="E56" si="91">+E57+E58</f>
        <v>6300000</v>
      </c>
      <c r="F56" s="12">
        <f t="shared" ref="F56" si="92">+F57+F58</f>
        <v>227125.16</v>
      </c>
      <c r="G56" s="12">
        <f t="shared" ref="G56:H56" si="93">+G57+G58</f>
        <v>159517.70000000001</v>
      </c>
      <c r="H56" s="12">
        <f t="shared" si="93"/>
        <v>11347.14</v>
      </c>
      <c r="I56" s="12">
        <f t="shared" ref="I56" si="94">+I57+I58</f>
        <v>148175</v>
      </c>
      <c r="J56" s="12">
        <f t="shared" ref="J56:K56" si="95">+J57+J58</f>
        <v>86346.55</v>
      </c>
      <c r="K56" s="12">
        <f t="shared" si="95"/>
        <v>197398.5264</v>
      </c>
      <c r="L56" s="12">
        <f t="shared" ref="L56:M56" si="96">+L57+L58</f>
        <v>65077.209999999992</v>
      </c>
      <c r="M56" s="12">
        <f t="shared" si="96"/>
        <v>73077.509999999995</v>
      </c>
      <c r="N56" s="12">
        <f t="shared" ref="N56:O56" si="97">+N57+N58</f>
        <v>95352.78</v>
      </c>
      <c r="O56" s="12">
        <f t="shared" si="97"/>
        <v>626697.9</v>
      </c>
      <c r="P56" s="12">
        <f>+P57+P58</f>
        <v>1690115.4764</v>
      </c>
    </row>
    <row r="57" spans="3:18" x14ac:dyDescent="0.2">
      <c r="C57" s="23" t="s">
        <v>60</v>
      </c>
      <c r="D57" s="24" t="s">
        <v>214</v>
      </c>
      <c r="E57" s="20">
        <v>6000000</v>
      </c>
      <c r="F57" s="20">
        <v>225665.16</v>
      </c>
      <c r="G57" s="20">
        <v>136757.70000000001</v>
      </c>
      <c r="H57" s="20">
        <v>8707.14</v>
      </c>
      <c r="I57" s="20">
        <v>128175</v>
      </c>
      <c r="J57" s="20">
        <v>83226.55</v>
      </c>
      <c r="K57" s="20">
        <v>194578.5264</v>
      </c>
      <c r="L57" s="20">
        <v>44017.209999999992</v>
      </c>
      <c r="M57" s="20">
        <v>73017.509999999995</v>
      </c>
      <c r="N57" s="20">
        <v>43252.780000000006</v>
      </c>
      <c r="O57" s="20">
        <v>624087.9</v>
      </c>
      <c r="P57" s="20">
        <f t="shared" ref="P57:P58" si="98">+F57+G57+H57+I57+J57+K57+L57+M57+N57+O57</f>
        <v>1561485.4764</v>
      </c>
    </row>
    <row r="58" spans="3:18" x14ac:dyDescent="0.2">
      <c r="C58" s="23" t="s">
        <v>61</v>
      </c>
      <c r="D58" s="24" t="s">
        <v>62</v>
      </c>
      <c r="E58" s="20">
        <v>300000</v>
      </c>
      <c r="F58" s="20">
        <v>1460</v>
      </c>
      <c r="G58" s="20">
        <v>22760</v>
      </c>
      <c r="H58" s="20">
        <v>2640</v>
      </c>
      <c r="I58" s="20">
        <v>20000</v>
      </c>
      <c r="J58" s="20">
        <v>3120</v>
      </c>
      <c r="K58" s="20">
        <v>2820</v>
      </c>
      <c r="L58" s="20">
        <v>21060</v>
      </c>
      <c r="M58" s="20">
        <v>60</v>
      </c>
      <c r="N58" s="20">
        <v>52100</v>
      </c>
      <c r="O58" s="20">
        <v>2610</v>
      </c>
      <c r="P58" s="20">
        <f t="shared" si="98"/>
        <v>128630</v>
      </c>
    </row>
    <row r="59" spans="3:18" ht="15.75" customHeight="1" x14ac:dyDescent="0.2">
      <c r="C59" s="25">
        <v>225</v>
      </c>
      <c r="D59" s="99" t="s">
        <v>63</v>
      </c>
      <c r="E59" s="12">
        <f t="shared" ref="E59" si="99">SUM(E60:E64)</f>
        <v>40800000</v>
      </c>
      <c r="F59" s="12">
        <f t="shared" ref="F59:P59" si="100">SUM(F60:F64)</f>
        <v>29331.727000000003</v>
      </c>
      <c r="G59" s="12">
        <f t="shared" ref="G59:H59" si="101">SUM(G60:G64)</f>
        <v>233752.0528</v>
      </c>
      <c r="H59" s="12">
        <f t="shared" si="101"/>
        <v>860619.55660000001</v>
      </c>
      <c r="I59" s="12">
        <f t="shared" ref="I59" si="102">SUM(I60:I64)</f>
        <v>30029.525000000001</v>
      </c>
      <c r="J59" s="12">
        <f t="shared" ref="J59:K59" si="103">SUM(J60:J64)</f>
        <v>52226.13</v>
      </c>
      <c r="K59" s="12">
        <f t="shared" si="103"/>
        <v>501118</v>
      </c>
      <c r="L59" s="12">
        <f t="shared" ref="L59:M59" si="104">SUM(L60:L64)</f>
        <v>282261.34539999999</v>
      </c>
      <c r="M59" s="12">
        <f t="shared" si="104"/>
        <v>65059.156999999999</v>
      </c>
      <c r="N59" s="12">
        <f t="shared" ref="N59:O59" si="105">SUM(N60:N64)</f>
        <v>128211.49119999999</v>
      </c>
      <c r="O59" s="12">
        <f t="shared" si="105"/>
        <v>30000</v>
      </c>
      <c r="P59" s="12">
        <f t="shared" si="100"/>
        <v>2212608.9850000003</v>
      </c>
    </row>
    <row r="60" spans="3:18" ht="15" customHeight="1" x14ac:dyDescent="0.2">
      <c r="C60" s="34" t="s">
        <v>64</v>
      </c>
      <c r="D60" s="100" t="s">
        <v>215</v>
      </c>
      <c r="E60" s="20">
        <v>3500000</v>
      </c>
      <c r="F60" s="20">
        <v>0</v>
      </c>
      <c r="G60" s="20">
        <v>11800</v>
      </c>
      <c r="H60" s="20">
        <v>0</v>
      </c>
      <c r="I60" s="20">
        <v>0</v>
      </c>
      <c r="J60" s="20">
        <v>0</v>
      </c>
      <c r="K60" s="20">
        <v>0</v>
      </c>
      <c r="L60" s="20">
        <v>0</v>
      </c>
      <c r="M60" s="20">
        <v>30000</v>
      </c>
      <c r="N60" s="20">
        <v>60000</v>
      </c>
      <c r="O60" s="20">
        <v>30000</v>
      </c>
      <c r="P60" s="20">
        <f t="shared" ref="P60:P64" si="106">+F60+G60+H60+I60+J60+K60+L60+M60+N60+O60</f>
        <v>131800</v>
      </c>
    </row>
    <row r="61" spans="3:18" ht="26.25" customHeight="1" x14ac:dyDescent="0.2">
      <c r="C61" s="23" t="s">
        <v>189</v>
      </c>
      <c r="D61" s="101" t="s">
        <v>216</v>
      </c>
      <c r="E61" s="20">
        <v>500000</v>
      </c>
      <c r="F61" s="20">
        <v>23331.727000000003</v>
      </c>
      <c r="G61" s="20">
        <v>166798.85279999999</v>
      </c>
      <c r="H61" s="20">
        <v>51429.556600000004</v>
      </c>
      <c r="I61" s="20">
        <v>30029.525000000001</v>
      </c>
      <c r="J61" s="20">
        <v>23375.21</v>
      </c>
      <c r="K61" s="20">
        <v>21310</v>
      </c>
      <c r="L61" s="20">
        <v>139333.84539999999</v>
      </c>
      <c r="M61" s="20">
        <v>35059.156999999999</v>
      </c>
      <c r="N61" s="20">
        <v>29130.4712</v>
      </c>
      <c r="O61" s="20">
        <v>0</v>
      </c>
      <c r="P61" s="20">
        <f t="shared" si="106"/>
        <v>519798.34500000009</v>
      </c>
    </row>
    <row r="62" spans="3:18" ht="19.5" customHeight="1" x14ac:dyDescent="0.2">
      <c r="C62" s="34" t="s">
        <v>190</v>
      </c>
      <c r="D62" s="102" t="s">
        <v>319</v>
      </c>
      <c r="E62" s="20">
        <v>1800000</v>
      </c>
      <c r="F62" s="20">
        <v>0</v>
      </c>
      <c r="G62" s="20">
        <v>0</v>
      </c>
      <c r="H62" s="20">
        <v>0</v>
      </c>
      <c r="I62" s="20">
        <v>0</v>
      </c>
      <c r="J62" s="20">
        <v>6962</v>
      </c>
      <c r="K62" s="20">
        <v>0</v>
      </c>
      <c r="L62" s="20">
        <v>0</v>
      </c>
      <c r="M62" s="20">
        <v>0</v>
      </c>
      <c r="N62" s="20">
        <v>0</v>
      </c>
      <c r="O62" s="20">
        <v>0</v>
      </c>
      <c r="P62" s="20">
        <f t="shared" si="106"/>
        <v>6962</v>
      </c>
    </row>
    <row r="63" spans="3:18" ht="21.75" customHeight="1" x14ac:dyDescent="0.2">
      <c r="C63" s="34" t="s">
        <v>291</v>
      </c>
      <c r="D63" s="102" t="s">
        <v>217</v>
      </c>
      <c r="E63" s="20">
        <v>700000</v>
      </c>
      <c r="F63" s="20">
        <v>0</v>
      </c>
      <c r="G63" s="20">
        <v>0</v>
      </c>
      <c r="H63" s="20">
        <v>0</v>
      </c>
      <c r="I63" s="20">
        <v>0</v>
      </c>
      <c r="J63" s="20">
        <v>0</v>
      </c>
      <c r="K63" s="20">
        <v>0</v>
      </c>
      <c r="L63" s="20">
        <v>0</v>
      </c>
      <c r="M63" s="20">
        <v>0</v>
      </c>
      <c r="N63" s="20">
        <v>0</v>
      </c>
      <c r="O63" s="20">
        <v>0</v>
      </c>
      <c r="P63" s="20">
        <f t="shared" si="106"/>
        <v>0</v>
      </c>
    </row>
    <row r="64" spans="3:18" ht="16.5" customHeight="1" x14ac:dyDescent="0.2">
      <c r="C64" s="23" t="s">
        <v>65</v>
      </c>
      <c r="D64" s="101" t="s">
        <v>292</v>
      </c>
      <c r="E64" s="20">
        <v>34300000</v>
      </c>
      <c r="F64" s="20">
        <v>6000</v>
      </c>
      <c r="G64" s="20">
        <v>55153.2</v>
      </c>
      <c r="H64" s="20">
        <v>809190</v>
      </c>
      <c r="I64" s="20">
        <v>0</v>
      </c>
      <c r="J64" s="20">
        <v>21888.92</v>
      </c>
      <c r="K64" s="20">
        <v>479808</v>
      </c>
      <c r="L64" s="20">
        <v>142927.5</v>
      </c>
      <c r="M64" s="20">
        <v>0</v>
      </c>
      <c r="N64" s="20">
        <v>39081.019999999997</v>
      </c>
      <c r="O64" s="20">
        <v>0</v>
      </c>
      <c r="P64" s="20">
        <f t="shared" si="106"/>
        <v>1554048.6400000001</v>
      </c>
    </row>
    <row r="65" spans="3:18" x14ac:dyDescent="0.2">
      <c r="C65" s="25">
        <v>226</v>
      </c>
      <c r="D65" s="26" t="s">
        <v>66</v>
      </c>
      <c r="E65" s="12">
        <f t="shared" ref="E65" si="107">+E66+E67</f>
        <v>40700000</v>
      </c>
      <c r="F65" s="12">
        <f t="shared" ref="F65:P65" si="108">+F66+F67</f>
        <v>6583910.7800000003</v>
      </c>
      <c r="G65" s="12">
        <f t="shared" ref="G65:H65" si="109">+G66+G67</f>
        <v>3204892.2568000001</v>
      </c>
      <c r="H65" s="12">
        <f t="shared" si="109"/>
        <v>5776058.2599999998</v>
      </c>
      <c r="I65" s="12">
        <f t="shared" ref="I65" si="110">+I66+I67</f>
        <v>3118724.1</v>
      </c>
      <c r="J65" s="12">
        <f t="shared" ref="J65:K65" si="111">+J66+J67</f>
        <v>3115514.72</v>
      </c>
      <c r="K65" s="12">
        <f t="shared" si="111"/>
        <v>5701913.2699999996</v>
      </c>
      <c r="L65" s="12">
        <f t="shared" ref="L65:M65" si="112">+L66+L67</f>
        <v>3127562.92</v>
      </c>
      <c r="M65" s="12">
        <f t="shared" si="112"/>
        <v>3400522.0211999998</v>
      </c>
      <c r="N65" s="12">
        <f t="shared" ref="N65:O65" si="113">+N66+N67</f>
        <v>3240461.75</v>
      </c>
      <c r="O65" s="12">
        <f t="shared" si="113"/>
        <v>10374597.111099999</v>
      </c>
      <c r="P65" s="12">
        <f t="shared" si="108"/>
        <v>47644157.189099997</v>
      </c>
    </row>
    <row r="66" spans="3:18" x14ac:dyDescent="0.2">
      <c r="C66" s="23" t="s">
        <v>67</v>
      </c>
      <c r="D66" s="24" t="s">
        <v>218</v>
      </c>
      <c r="E66" s="20">
        <v>2000000</v>
      </c>
      <c r="F66" s="20">
        <v>808347.57</v>
      </c>
      <c r="G66" s="20">
        <v>96391.046799999996</v>
      </c>
      <c r="H66" s="20">
        <v>0</v>
      </c>
      <c r="I66" s="20">
        <v>0</v>
      </c>
      <c r="J66" s="20">
        <v>0</v>
      </c>
      <c r="K66" s="20">
        <v>0</v>
      </c>
      <c r="L66" s="20">
        <v>0</v>
      </c>
      <c r="M66" s="20">
        <v>249502.74119999999</v>
      </c>
      <c r="N66" s="20">
        <v>0</v>
      </c>
      <c r="O66" s="20">
        <v>3870911.6595999994</v>
      </c>
      <c r="P66" s="20">
        <f t="shared" ref="P66:P67" si="114">+F66+G66+H66+I66+J66+K66+L66+M66+N66+O66</f>
        <v>5025153.0175999999</v>
      </c>
    </row>
    <row r="67" spans="3:18" x14ac:dyDescent="0.2">
      <c r="C67" s="23" t="s">
        <v>68</v>
      </c>
      <c r="D67" s="24" t="s">
        <v>219</v>
      </c>
      <c r="E67" s="20">
        <v>38700000</v>
      </c>
      <c r="F67" s="20">
        <v>5775563.21</v>
      </c>
      <c r="G67" s="20">
        <v>3108501.21</v>
      </c>
      <c r="H67" s="20">
        <v>5776058.2599999998</v>
      </c>
      <c r="I67" s="20">
        <v>3118724.1</v>
      </c>
      <c r="J67" s="20">
        <v>3115514.72</v>
      </c>
      <c r="K67" s="20">
        <v>5701913.2699999996</v>
      </c>
      <c r="L67" s="20">
        <v>3127562.92</v>
      </c>
      <c r="M67" s="20">
        <v>3151019.28</v>
      </c>
      <c r="N67" s="20">
        <v>3240461.75</v>
      </c>
      <c r="O67" s="20">
        <v>6503685.4515000004</v>
      </c>
      <c r="P67" s="20">
        <f t="shared" si="114"/>
        <v>42619004.171499997</v>
      </c>
    </row>
    <row r="68" spans="3:18" ht="25.5" x14ac:dyDescent="0.2">
      <c r="C68" s="25">
        <v>227</v>
      </c>
      <c r="D68" s="29" t="s">
        <v>69</v>
      </c>
      <c r="E68" s="12">
        <f t="shared" ref="E68" si="115">SUM(E69:E72)</f>
        <v>12800000</v>
      </c>
      <c r="F68" s="12">
        <f t="shared" ref="F68:P68" si="116">SUM(F69:F72)</f>
        <v>63255.6</v>
      </c>
      <c r="G68" s="12">
        <f t="shared" ref="G68:H68" si="117">SUM(G69:G72)</f>
        <v>487551.18460000004</v>
      </c>
      <c r="H68" s="12">
        <f t="shared" si="117"/>
        <v>66903.875999999989</v>
      </c>
      <c r="I68" s="12">
        <f t="shared" ref="I68" si="118">SUM(I69:I72)</f>
        <v>432203.15041999996</v>
      </c>
      <c r="J68" s="12">
        <f t="shared" ref="J68:K68" si="119">SUM(J69:J72)</f>
        <v>455224.54061999999</v>
      </c>
      <c r="K68" s="12">
        <f t="shared" si="119"/>
        <v>394468.63099999999</v>
      </c>
      <c r="L68" s="12">
        <f t="shared" ref="L68:M68" si="120">SUM(L69:L72)</f>
        <v>272708.04180000001</v>
      </c>
      <c r="M68" s="12">
        <f t="shared" si="120"/>
        <v>308881.51319999999</v>
      </c>
      <c r="N68" s="12">
        <f t="shared" ref="N68:O68" si="121">SUM(N69:N72)</f>
        <v>353270.30570000003</v>
      </c>
      <c r="O68" s="12">
        <f t="shared" si="121"/>
        <v>489206.79259999999</v>
      </c>
      <c r="P68" s="12">
        <f t="shared" si="116"/>
        <v>3323673.6359399995</v>
      </c>
      <c r="R68" s="122"/>
    </row>
    <row r="69" spans="3:18" ht="28.5" customHeight="1" x14ac:dyDescent="0.2">
      <c r="C69" s="23" t="s">
        <v>70</v>
      </c>
      <c r="D69" s="71" t="s">
        <v>275</v>
      </c>
      <c r="E69" s="20">
        <v>5000000</v>
      </c>
      <c r="F69" s="20">
        <v>11170</v>
      </c>
      <c r="G69" s="20">
        <v>8320.0383999999995</v>
      </c>
      <c r="H69" s="20">
        <v>9440</v>
      </c>
      <c r="I69" s="20">
        <v>245927.62</v>
      </c>
      <c r="J69" s="20">
        <v>0</v>
      </c>
      <c r="K69" s="20">
        <v>0</v>
      </c>
      <c r="L69" s="20">
        <v>0</v>
      </c>
      <c r="M69" s="20">
        <v>0</v>
      </c>
      <c r="N69" s="20">
        <v>189504.46</v>
      </c>
      <c r="O69" s="20">
        <v>191392.9792</v>
      </c>
      <c r="P69" s="20">
        <f t="shared" ref="P69:P72" si="122">+F69+G69+H69+I69+J69+K69+L69+M69+N69+O69</f>
        <v>655755.09759999998</v>
      </c>
    </row>
    <row r="70" spans="3:18" ht="24.75" customHeight="1" x14ac:dyDescent="0.2">
      <c r="C70" s="23" t="s">
        <v>71</v>
      </c>
      <c r="D70" s="71" t="s">
        <v>301</v>
      </c>
      <c r="E70" s="20">
        <v>1300000</v>
      </c>
      <c r="F70" s="20">
        <v>33630</v>
      </c>
      <c r="G70" s="20">
        <v>0</v>
      </c>
      <c r="H70" s="20">
        <v>0</v>
      </c>
      <c r="I70" s="20">
        <v>18444.000619999999</v>
      </c>
      <c r="J70" s="20">
        <v>189036</v>
      </c>
      <c r="K70" s="20">
        <v>0</v>
      </c>
      <c r="L70" s="20">
        <v>20886</v>
      </c>
      <c r="M70" s="20">
        <v>0</v>
      </c>
      <c r="N70" s="20">
        <v>0</v>
      </c>
      <c r="O70" s="20">
        <v>112560.2</v>
      </c>
      <c r="P70" s="20">
        <f t="shared" si="122"/>
        <v>374556.20062000002</v>
      </c>
    </row>
    <row r="71" spans="3:18" ht="25.5" x14ac:dyDescent="0.2">
      <c r="C71" s="23" t="s">
        <v>72</v>
      </c>
      <c r="D71" s="71" t="s">
        <v>304</v>
      </c>
      <c r="E71" s="20">
        <v>5200000</v>
      </c>
      <c r="F71" s="20">
        <v>18455.599999999999</v>
      </c>
      <c r="G71" s="20">
        <v>451364.26620000001</v>
      </c>
      <c r="H71" s="20">
        <v>52330.875999999989</v>
      </c>
      <c r="I71" s="20">
        <v>79452.538799999995</v>
      </c>
      <c r="J71" s="20">
        <v>259084.94061999998</v>
      </c>
      <c r="K71" s="20">
        <v>315792.42599999998</v>
      </c>
      <c r="L71" s="20">
        <v>99130.041800000006</v>
      </c>
      <c r="M71" s="20">
        <v>176978.02840000001</v>
      </c>
      <c r="N71" s="20">
        <v>158455.84570000001</v>
      </c>
      <c r="O71" s="20">
        <v>72247.727400000003</v>
      </c>
      <c r="P71" s="20">
        <f t="shared" si="122"/>
        <v>1683292.2909199998</v>
      </c>
    </row>
    <row r="72" spans="3:18" ht="18" customHeight="1" x14ac:dyDescent="0.2">
      <c r="C72" s="23" t="s">
        <v>73</v>
      </c>
      <c r="D72" s="71" t="s">
        <v>220</v>
      </c>
      <c r="E72" s="20">
        <v>1300000</v>
      </c>
      <c r="F72" s="20">
        <v>0</v>
      </c>
      <c r="G72" s="20">
        <v>27866.880000000001</v>
      </c>
      <c r="H72" s="20">
        <v>5133</v>
      </c>
      <c r="I72" s="20">
        <v>88378.990999999995</v>
      </c>
      <c r="J72" s="20">
        <v>7103.6</v>
      </c>
      <c r="K72" s="20">
        <v>78676.205000000002</v>
      </c>
      <c r="L72" s="20">
        <v>152692</v>
      </c>
      <c r="M72" s="20">
        <v>131903.48479999998</v>
      </c>
      <c r="N72" s="20">
        <v>5310</v>
      </c>
      <c r="O72" s="20">
        <v>113005.886</v>
      </c>
      <c r="P72" s="20">
        <f t="shared" si="122"/>
        <v>610070.04679999989</v>
      </c>
    </row>
    <row r="73" spans="3:18" ht="25.5" x14ac:dyDescent="0.2">
      <c r="C73" s="25">
        <v>228</v>
      </c>
      <c r="D73" s="76" t="s">
        <v>74</v>
      </c>
      <c r="E73" s="12">
        <f>+E74+E75+E76+E77+E82</f>
        <v>25974908.530000001</v>
      </c>
      <c r="F73" s="12">
        <f t="shared" ref="F73:J73" si="123">+F74+F75+F76+F77+F82</f>
        <v>1601088.75342</v>
      </c>
      <c r="G73" s="12">
        <f t="shared" si="123"/>
        <v>1686837.3097999999</v>
      </c>
      <c r="H73" s="12">
        <f t="shared" si="123"/>
        <v>5092564.4512200002</v>
      </c>
      <c r="I73" s="12">
        <f t="shared" si="123"/>
        <v>58499.482300000062</v>
      </c>
      <c r="J73" s="12">
        <f t="shared" si="123"/>
        <v>1524051.1510000001</v>
      </c>
      <c r="K73" s="12">
        <f>+K74+K75+K76+K77+K82</f>
        <v>485502.174</v>
      </c>
      <c r="L73" s="12">
        <f>+L74+L75+L76+L77+L82</f>
        <v>492638.48869999999</v>
      </c>
      <c r="M73" s="12">
        <f>+M74+M75+M76+M77+M82</f>
        <v>655341.04520000005</v>
      </c>
      <c r="N73" s="12">
        <f>+N74+N75+N76+N77+N82</f>
        <v>2164158.3939999999</v>
      </c>
      <c r="O73" s="12">
        <f>+O74+O75+O76+O77+O82</f>
        <v>536188.17220000003</v>
      </c>
      <c r="P73" s="12">
        <f t="shared" ref="P73" si="124">P74+P75+P76+P77+P82</f>
        <v>14296869.421840001</v>
      </c>
    </row>
    <row r="74" spans="3:18" x14ac:dyDescent="0.2">
      <c r="C74" s="23" t="s">
        <v>75</v>
      </c>
      <c r="D74" s="24" t="s">
        <v>221</v>
      </c>
      <c r="E74" s="20">
        <v>2000000</v>
      </c>
      <c r="F74" s="20">
        <v>88584.170000000027</v>
      </c>
      <c r="G74" s="20">
        <v>94954.29</v>
      </c>
      <c r="H74" s="20">
        <v>107601.29</v>
      </c>
      <c r="I74" s="20">
        <v>74129.360000000044</v>
      </c>
      <c r="J74" s="20">
        <v>92942.909999999989</v>
      </c>
      <c r="K74" s="20">
        <v>73450.02</v>
      </c>
      <c r="L74" s="20">
        <v>80171.25</v>
      </c>
      <c r="M74" s="20">
        <v>105770.6</v>
      </c>
      <c r="N74" s="20">
        <v>73684.39</v>
      </c>
      <c r="O74" s="20">
        <v>93641.37999999999</v>
      </c>
      <c r="P74" s="20">
        <f t="shared" ref="P74:P76" si="125">+F74+G74+H74+I74+J74+K74+L74+M74+N74+O74</f>
        <v>884929.66</v>
      </c>
    </row>
    <row r="75" spans="3:18" x14ac:dyDescent="0.2">
      <c r="C75" s="23" t="s">
        <v>76</v>
      </c>
      <c r="D75" s="33" t="s">
        <v>302</v>
      </c>
      <c r="E75" s="20">
        <v>1150000</v>
      </c>
      <c r="F75" s="20">
        <v>26206.583420000003</v>
      </c>
      <c r="G75" s="20">
        <v>26599.536400000001</v>
      </c>
      <c r="H75" s="20">
        <v>45265.192820000011</v>
      </c>
      <c r="I75" s="20">
        <v>4699.9223000000002</v>
      </c>
      <c r="J75" s="20">
        <v>25898.498400000004</v>
      </c>
      <c r="K75" s="20">
        <v>43703.404000000017</v>
      </c>
      <c r="L75" s="20">
        <v>14339.908700000002</v>
      </c>
      <c r="M75" s="20">
        <v>47686.795799999993</v>
      </c>
      <c r="N75" s="20">
        <v>34606.922000000006</v>
      </c>
      <c r="O75" s="20">
        <v>44035.038000000015</v>
      </c>
      <c r="P75" s="20">
        <f t="shared" si="125"/>
        <v>313041.80184000003</v>
      </c>
    </row>
    <row r="76" spans="3:18" x14ac:dyDescent="0.2">
      <c r="C76" s="23" t="s">
        <v>77</v>
      </c>
      <c r="D76" s="33" t="s">
        <v>303</v>
      </c>
      <c r="E76" s="20">
        <v>5000000</v>
      </c>
      <c r="F76" s="20">
        <v>105107</v>
      </c>
      <c r="G76" s="20">
        <v>210040</v>
      </c>
      <c r="H76" s="20">
        <v>75252.968399999998</v>
      </c>
      <c r="I76" s="20">
        <v>0</v>
      </c>
      <c r="J76" s="20">
        <v>377109.7426</v>
      </c>
      <c r="K76" s="20">
        <v>40348.75</v>
      </c>
      <c r="L76" s="20">
        <v>6446.93</v>
      </c>
      <c r="M76" s="20">
        <v>36748.32</v>
      </c>
      <c r="N76" s="20">
        <v>24020</v>
      </c>
      <c r="O76" s="20">
        <v>18839.754199999999</v>
      </c>
      <c r="P76" s="20">
        <f t="shared" si="125"/>
        <v>893913.46519999998</v>
      </c>
      <c r="R76" s="122"/>
    </row>
    <row r="77" spans="3:18" x14ac:dyDescent="0.2">
      <c r="C77" s="37">
        <v>2287</v>
      </c>
      <c r="D77" s="38" t="s">
        <v>78</v>
      </c>
      <c r="E77" s="15">
        <f t="shared" ref="E77" si="126">SUM(E78:E81)</f>
        <v>17324908.530000001</v>
      </c>
      <c r="F77" s="15">
        <f t="shared" ref="F77:P77" si="127">SUM(F78:F81)</f>
        <v>21679</v>
      </c>
      <c r="G77" s="15">
        <f t="shared" ref="G77:H77" si="128">SUM(G78:G81)</f>
        <v>1355243.4834</v>
      </c>
      <c r="H77" s="15">
        <f t="shared" si="128"/>
        <v>4864445</v>
      </c>
      <c r="I77" s="15">
        <f t="shared" ref="I77" si="129">SUM(I78:I81)</f>
        <v>-20329.799999999988</v>
      </c>
      <c r="J77" s="15">
        <f t="shared" ref="J77:K77" si="130">SUM(J78:J81)</f>
        <v>1028100</v>
      </c>
      <c r="K77" s="15">
        <f t="shared" si="130"/>
        <v>328000</v>
      </c>
      <c r="L77" s="15">
        <f t="shared" ref="L77:M77" si="131">SUM(L78:L81)</f>
        <v>391380.4</v>
      </c>
      <c r="M77" s="15">
        <f t="shared" si="131"/>
        <v>465135.32939999999</v>
      </c>
      <c r="N77" s="15">
        <f t="shared" ref="N77:O77" si="132">SUM(N78:N81)</f>
        <v>2031847.0819999999</v>
      </c>
      <c r="O77" s="15">
        <f t="shared" si="132"/>
        <v>379672</v>
      </c>
      <c r="P77" s="15">
        <f t="shared" si="127"/>
        <v>10845172.494800001</v>
      </c>
    </row>
    <row r="78" spans="3:18" x14ac:dyDescent="0.2">
      <c r="C78" s="23" t="s">
        <v>79</v>
      </c>
      <c r="D78" s="24" t="s">
        <v>222</v>
      </c>
      <c r="E78" s="20">
        <v>2000000</v>
      </c>
      <c r="F78" s="20">
        <v>11800</v>
      </c>
      <c r="G78" s="20">
        <v>0</v>
      </c>
      <c r="H78" s="20">
        <v>44840</v>
      </c>
      <c r="I78" s="20">
        <v>27600.2</v>
      </c>
      <c r="J78" s="20">
        <v>13300</v>
      </c>
      <c r="K78" s="20">
        <v>0</v>
      </c>
      <c r="L78" s="20">
        <v>0</v>
      </c>
      <c r="M78" s="20">
        <v>26550</v>
      </c>
      <c r="N78" s="20">
        <v>51330</v>
      </c>
      <c r="O78" s="20">
        <v>0</v>
      </c>
      <c r="P78" s="20">
        <f t="shared" ref="P78:P81" si="133">+F78+G78+H78+I78+J78+K78+L78+M78+N78+O78</f>
        <v>175420.2</v>
      </c>
    </row>
    <row r="79" spans="3:18" x14ac:dyDescent="0.2">
      <c r="C79" s="23" t="s">
        <v>80</v>
      </c>
      <c r="D79" s="24" t="s">
        <v>307</v>
      </c>
      <c r="E79" s="20">
        <v>5500000</v>
      </c>
      <c r="F79" s="20">
        <v>0</v>
      </c>
      <c r="G79" s="20">
        <v>0</v>
      </c>
      <c r="H79" s="20">
        <v>4605000</v>
      </c>
      <c r="I79" s="20">
        <v>-177730</v>
      </c>
      <c r="J79" s="20">
        <v>0</v>
      </c>
      <c r="K79" s="20">
        <v>0</v>
      </c>
      <c r="L79" s="20">
        <v>0</v>
      </c>
      <c r="M79" s="20">
        <v>53433.329400000002</v>
      </c>
      <c r="N79" s="20">
        <v>119714.05</v>
      </c>
      <c r="O79" s="20">
        <v>68922</v>
      </c>
      <c r="P79" s="20">
        <f t="shared" si="133"/>
        <v>4669339.3794</v>
      </c>
    </row>
    <row r="80" spans="3:18" x14ac:dyDescent="0.2">
      <c r="C80" s="23" t="s">
        <v>81</v>
      </c>
      <c r="D80" s="39" t="s">
        <v>223</v>
      </c>
      <c r="E80" s="20">
        <v>1000000</v>
      </c>
      <c r="F80" s="20">
        <v>0</v>
      </c>
      <c r="G80" s="20">
        <v>0</v>
      </c>
      <c r="H80" s="20">
        <v>0</v>
      </c>
      <c r="I80" s="20">
        <v>0</v>
      </c>
      <c r="J80" s="20">
        <v>0</v>
      </c>
      <c r="K80" s="20">
        <v>0</v>
      </c>
      <c r="L80" s="20">
        <v>148420.4</v>
      </c>
      <c r="M80" s="20">
        <v>31152</v>
      </c>
      <c r="N80" s="20">
        <v>0</v>
      </c>
      <c r="O80" s="20">
        <v>0</v>
      </c>
      <c r="P80" s="20">
        <f t="shared" si="133"/>
        <v>179572.4</v>
      </c>
    </row>
    <row r="81" spans="3:17" x14ac:dyDescent="0.2">
      <c r="C81" s="23" t="s">
        <v>82</v>
      </c>
      <c r="D81" s="24" t="s">
        <v>288</v>
      </c>
      <c r="E81" s="20">
        <v>8824908.5299999993</v>
      </c>
      <c r="F81" s="20">
        <v>9879</v>
      </c>
      <c r="G81" s="20">
        <v>1355243.4834</v>
      </c>
      <c r="H81" s="20">
        <v>214605</v>
      </c>
      <c r="I81" s="20">
        <v>129800</v>
      </c>
      <c r="J81" s="20">
        <v>1014800</v>
      </c>
      <c r="K81" s="20">
        <v>328000</v>
      </c>
      <c r="L81" s="20">
        <v>242960</v>
      </c>
      <c r="M81" s="20">
        <v>354000</v>
      </c>
      <c r="N81" s="20">
        <v>1860803.0319999999</v>
      </c>
      <c r="O81" s="20">
        <v>310750</v>
      </c>
      <c r="P81" s="20">
        <f t="shared" si="133"/>
        <v>5820840.5153999999</v>
      </c>
    </row>
    <row r="82" spans="3:17" x14ac:dyDescent="0.2">
      <c r="C82" s="27">
        <v>2288</v>
      </c>
      <c r="D82" s="28" t="s">
        <v>83</v>
      </c>
      <c r="E82" s="15">
        <f t="shared" ref="E82:P82" si="134">+E83</f>
        <v>500000</v>
      </c>
      <c r="F82" s="15">
        <f t="shared" si="134"/>
        <v>1359512</v>
      </c>
      <c r="G82" s="15">
        <f t="shared" si="134"/>
        <v>0</v>
      </c>
      <c r="H82" s="15">
        <f t="shared" si="134"/>
        <v>0</v>
      </c>
      <c r="I82" s="15">
        <f t="shared" si="134"/>
        <v>0</v>
      </c>
      <c r="J82" s="15">
        <f t="shared" si="134"/>
        <v>0</v>
      </c>
      <c r="K82" s="15">
        <f t="shared" si="134"/>
        <v>0</v>
      </c>
      <c r="L82" s="15">
        <f t="shared" si="134"/>
        <v>300</v>
      </c>
      <c r="M82" s="15">
        <f t="shared" si="134"/>
        <v>0</v>
      </c>
      <c r="N82" s="15">
        <f t="shared" si="134"/>
        <v>0</v>
      </c>
      <c r="O82" s="15">
        <f t="shared" si="134"/>
        <v>0</v>
      </c>
      <c r="P82" s="15">
        <f t="shared" si="134"/>
        <v>1359812</v>
      </c>
    </row>
    <row r="83" spans="3:17" x14ac:dyDescent="0.2">
      <c r="C83" s="34" t="s">
        <v>84</v>
      </c>
      <c r="D83" s="35" t="s">
        <v>85</v>
      </c>
      <c r="E83" s="20">
        <v>500000</v>
      </c>
      <c r="F83" s="20">
        <v>1359512</v>
      </c>
      <c r="G83" s="20">
        <v>0</v>
      </c>
      <c r="H83" s="20">
        <v>0</v>
      </c>
      <c r="I83" s="20">
        <v>0</v>
      </c>
      <c r="J83" s="20">
        <v>0</v>
      </c>
      <c r="K83" s="20">
        <v>0</v>
      </c>
      <c r="L83" s="20">
        <v>300</v>
      </c>
      <c r="M83" s="20">
        <v>0</v>
      </c>
      <c r="N83" s="20">
        <v>0</v>
      </c>
      <c r="O83" s="20">
        <v>0</v>
      </c>
      <c r="P83" s="20">
        <f>+F83+G83+H83+I83+J83+K83+L83+M83+N83+O83</f>
        <v>1359812</v>
      </c>
      <c r="Q83" s="122"/>
    </row>
    <row r="84" spans="3:17" x14ac:dyDescent="0.2">
      <c r="C84" s="25">
        <v>229</v>
      </c>
      <c r="D84" s="26" t="s">
        <v>224</v>
      </c>
      <c r="E84" s="12">
        <f t="shared" ref="E84:P84" si="135">+E85</f>
        <v>2500000</v>
      </c>
      <c r="F84" s="12">
        <f t="shared" si="135"/>
        <v>535772.89</v>
      </c>
      <c r="G84" s="12">
        <f t="shared" si="135"/>
        <v>0</v>
      </c>
      <c r="H84" s="12">
        <f t="shared" si="135"/>
        <v>487222</v>
      </c>
      <c r="I84" s="12">
        <f t="shared" si="135"/>
        <v>366850.2</v>
      </c>
      <c r="J84" s="12">
        <f t="shared" si="135"/>
        <v>331521</v>
      </c>
      <c r="K84" s="12">
        <f t="shared" si="135"/>
        <v>573633.4</v>
      </c>
      <c r="L84" s="12">
        <f t="shared" si="135"/>
        <v>210187.5</v>
      </c>
      <c r="M84" s="12">
        <f t="shared" si="135"/>
        <v>851364.1</v>
      </c>
      <c r="N84" s="12">
        <f t="shared" si="135"/>
        <v>0</v>
      </c>
      <c r="O84" s="12">
        <f t="shared" si="135"/>
        <v>250767.7</v>
      </c>
      <c r="P84" s="12">
        <f t="shared" si="135"/>
        <v>3607318.7900000005</v>
      </c>
    </row>
    <row r="85" spans="3:17" x14ac:dyDescent="0.2">
      <c r="C85" s="23" t="s">
        <v>86</v>
      </c>
      <c r="D85" s="35" t="s">
        <v>305</v>
      </c>
      <c r="E85" s="20">
        <v>2500000</v>
      </c>
      <c r="F85" s="20">
        <v>535772.89</v>
      </c>
      <c r="G85" s="20">
        <v>0</v>
      </c>
      <c r="H85" s="20">
        <v>487222</v>
      </c>
      <c r="I85" s="20">
        <v>366850.2</v>
      </c>
      <c r="J85" s="20">
        <v>331521</v>
      </c>
      <c r="K85" s="20">
        <v>573633.4</v>
      </c>
      <c r="L85" s="20">
        <v>210187.5</v>
      </c>
      <c r="M85" s="20">
        <v>851364.1</v>
      </c>
      <c r="N85" s="20">
        <v>0</v>
      </c>
      <c r="O85" s="20">
        <v>250767.7</v>
      </c>
      <c r="P85" s="20">
        <f>+F85+G85+H85+I85+J85+K85+L85+M85+N85+O85</f>
        <v>3607318.7900000005</v>
      </c>
    </row>
    <row r="86" spans="3:17" x14ac:dyDescent="0.2">
      <c r="C86" s="31">
        <v>23</v>
      </c>
      <c r="D86" s="32" t="s">
        <v>87</v>
      </c>
      <c r="E86" s="9">
        <f t="shared" ref="E86" si="136">+E87+E93+E98+E104+E106+E111+E127+E134</f>
        <v>52716666.670000002</v>
      </c>
      <c r="F86" s="9">
        <f t="shared" ref="F86:P86" si="137">+F87+F93+F98+F104+F106+F111+F127+F134</f>
        <v>2897049.0586200007</v>
      </c>
      <c r="G86" s="9">
        <f t="shared" si="137"/>
        <v>2337100.4466600018</v>
      </c>
      <c r="H86" s="9">
        <f t="shared" si="137"/>
        <v>3768636.0577481999</v>
      </c>
      <c r="I86" s="9">
        <f t="shared" si="137"/>
        <v>1600839.0862400001</v>
      </c>
      <c r="J86" s="9">
        <f t="shared" ref="J86" si="138">+J87+J93+J98+J104+J106+J111+J127+J134</f>
        <v>4349175.2016359996</v>
      </c>
      <c r="K86" s="9">
        <f>+K87+K93+K98+K104+K106+K111+K127+K134</f>
        <v>3297772.0107200001</v>
      </c>
      <c r="L86" s="9">
        <f>+L87+L93+L98+L104+L106+L111+L127+L134</f>
        <v>2435330.2471399996</v>
      </c>
      <c r="M86" s="9">
        <f>+M87+M93+M98+M104+M106+M111+M127+M134</f>
        <v>2540779.5695724045</v>
      </c>
      <c r="N86" s="9">
        <f>+N87+N93+N98+N104+N106+N111+N127+N134</f>
        <v>3695379.6867000023</v>
      </c>
      <c r="O86" s="9">
        <f>+O87+O93+O98+O104+O106+O111+O127+O134</f>
        <v>2205804.1714200019</v>
      </c>
      <c r="P86" s="9">
        <f t="shared" si="137"/>
        <v>29127865.536456607</v>
      </c>
    </row>
    <row r="87" spans="3:17" x14ac:dyDescent="0.2">
      <c r="C87" s="25">
        <v>231</v>
      </c>
      <c r="D87" s="29" t="s">
        <v>88</v>
      </c>
      <c r="E87" s="12">
        <f t="shared" ref="E87:J87" si="139">+E88+E89</f>
        <v>8550000</v>
      </c>
      <c r="F87" s="12">
        <f t="shared" si="139"/>
        <v>532291.06460000004</v>
      </c>
      <c r="G87" s="12">
        <f t="shared" si="139"/>
        <v>554446.33459999994</v>
      </c>
      <c r="H87" s="12">
        <f>+H88+H89</f>
        <v>1670679.7921199999</v>
      </c>
      <c r="I87" s="12">
        <f t="shared" si="139"/>
        <v>411247.93973999994</v>
      </c>
      <c r="J87" s="12">
        <f t="shared" si="139"/>
        <v>612668.54986000003</v>
      </c>
      <c r="K87" s="12">
        <f t="shared" ref="K87:L87" si="140">+K88+K89</f>
        <v>855735.14819999994</v>
      </c>
      <c r="L87" s="12">
        <f t="shared" si="140"/>
        <v>693525.80883999995</v>
      </c>
      <c r="M87" s="12">
        <f t="shared" ref="M87:N87" si="141">+M88+M89</f>
        <v>628648.17460000003</v>
      </c>
      <c r="N87" s="12">
        <f t="shared" si="141"/>
        <v>608492.80480000004</v>
      </c>
      <c r="O87" s="12">
        <f t="shared" ref="O87" si="142">+O88+O89</f>
        <v>319604.6053</v>
      </c>
      <c r="P87" s="12">
        <f t="shared" ref="P87" si="143">+P88+P89</f>
        <v>6887340.2226599995</v>
      </c>
    </row>
    <row r="88" spans="3:17" x14ac:dyDescent="0.2">
      <c r="C88" s="23" t="s">
        <v>89</v>
      </c>
      <c r="D88" s="24" t="s">
        <v>287</v>
      </c>
      <c r="E88" s="20">
        <v>6000000</v>
      </c>
      <c r="F88" s="20">
        <v>524647.06460000004</v>
      </c>
      <c r="G88" s="20">
        <v>448403.3394</v>
      </c>
      <c r="H88" s="20">
        <v>1632900.97792</v>
      </c>
      <c r="I88" s="20">
        <v>410637.93973999994</v>
      </c>
      <c r="J88" s="20">
        <v>597652.98106000002</v>
      </c>
      <c r="K88" s="20">
        <v>821466.14819999994</v>
      </c>
      <c r="L88" s="20">
        <v>682670.00743999996</v>
      </c>
      <c r="M88" s="20">
        <v>627930.07380000001</v>
      </c>
      <c r="N88" s="20">
        <v>567272.82579999999</v>
      </c>
      <c r="O88" s="20">
        <v>306535.58990000002</v>
      </c>
      <c r="P88" s="20">
        <f>+F88+G88+H88+I88+J88+K88+L88+M88+N88+O88</f>
        <v>6620116.9478599997</v>
      </c>
    </row>
    <row r="89" spans="3:17" x14ac:dyDescent="0.2">
      <c r="C89" s="27">
        <v>2313</v>
      </c>
      <c r="D89" s="28" t="s">
        <v>90</v>
      </c>
      <c r="E89" s="15">
        <f t="shared" ref="E89" si="144">SUM(E90:E92)</f>
        <v>2550000</v>
      </c>
      <c r="F89" s="15">
        <f t="shared" ref="F89:P89" si="145">SUM(F90:F92)</f>
        <v>7644</v>
      </c>
      <c r="G89" s="15">
        <f t="shared" ref="G89" si="146">SUM(G90:G92)</f>
        <v>106042.9952</v>
      </c>
      <c r="H89" s="15">
        <f t="shared" ref="H89" si="147">SUM(H90:H92)</f>
        <v>37778.814200000001</v>
      </c>
      <c r="I89" s="15">
        <f t="shared" ref="I89" si="148">SUM(I90:I92)</f>
        <v>610</v>
      </c>
      <c r="J89" s="15">
        <f t="shared" ref="J89:K89" si="149">SUM(J90:J92)</f>
        <v>15015.568800000001</v>
      </c>
      <c r="K89" s="15">
        <f t="shared" si="149"/>
        <v>34269</v>
      </c>
      <c r="L89" s="15">
        <f t="shared" ref="L89:M89" si="150">SUM(L90:L92)</f>
        <v>10855.8014</v>
      </c>
      <c r="M89" s="15">
        <f t="shared" si="150"/>
        <v>718.10080000000005</v>
      </c>
      <c r="N89" s="15">
        <f t="shared" ref="N89:O89" si="151">SUM(N90:N92)</f>
        <v>41219.978999999999</v>
      </c>
      <c r="O89" s="15">
        <f t="shared" si="151"/>
        <v>13069.0154</v>
      </c>
      <c r="P89" s="15">
        <f t="shared" si="145"/>
        <v>267223.27480000001</v>
      </c>
    </row>
    <row r="90" spans="3:17" x14ac:dyDescent="0.2">
      <c r="C90" s="23" t="s">
        <v>91</v>
      </c>
      <c r="D90" s="24" t="s">
        <v>225</v>
      </c>
      <c r="E90" s="20">
        <v>50000</v>
      </c>
      <c r="F90" s="20">
        <v>0</v>
      </c>
      <c r="G90" s="20">
        <v>0</v>
      </c>
      <c r="H90" s="20">
        <v>0</v>
      </c>
      <c r="I90" s="20">
        <v>0</v>
      </c>
      <c r="J90" s="20">
        <v>0</v>
      </c>
      <c r="K90" s="20">
        <v>0</v>
      </c>
      <c r="L90" s="20">
        <v>0</v>
      </c>
      <c r="M90" s="20">
        <v>0</v>
      </c>
      <c r="N90" s="20">
        <v>0</v>
      </c>
      <c r="O90" s="20">
        <v>0</v>
      </c>
      <c r="P90" s="20">
        <f t="shared" ref="P90:P92" si="152">+F90+G90+H90+I90+J90+K90+L90+M90+N90+O90</f>
        <v>0</v>
      </c>
    </row>
    <row r="91" spans="3:17" x14ac:dyDescent="0.2">
      <c r="C91" s="34" t="s">
        <v>92</v>
      </c>
      <c r="D91" s="35" t="s">
        <v>309</v>
      </c>
      <c r="E91" s="20">
        <v>500000</v>
      </c>
      <c r="F91" s="20">
        <v>7644</v>
      </c>
      <c r="G91" s="20">
        <v>103623.004</v>
      </c>
      <c r="H91" s="20">
        <v>31170</v>
      </c>
      <c r="I91" s="20">
        <v>610</v>
      </c>
      <c r="J91" s="20">
        <v>15015.568800000001</v>
      </c>
      <c r="K91" s="20">
        <v>34269</v>
      </c>
      <c r="L91" s="20">
        <v>5860</v>
      </c>
      <c r="M91" s="20">
        <v>0</v>
      </c>
      <c r="N91" s="20">
        <v>33970</v>
      </c>
      <c r="O91" s="20">
        <v>7474.01</v>
      </c>
      <c r="P91" s="20">
        <f t="shared" si="152"/>
        <v>239635.58280000003</v>
      </c>
    </row>
    <row r="92" spans="3:17" x14ac:dyDescent="0.2">
      <c r="C92" s="34" t="s">
        <v>93</v>
      </c>
      <c r="D92" s="35" t="s">
        <v>286</v>
      </c>
      <c r="E92" s="103">
        <v>2000000</v>
      </c>
      <c r="F92" s="85">
        <v>0</v>
      </c>
      <c r="G92" s="85">
        <v>2419.9912000000004</v>
      </c>
      <c r="H92" s="85">
        <v>6608.8142000000007</v>
      </c>
      <c r="I92" s="85">
        <v>0</v>
      </c>
      <c r="J92" s="85">
        <v>0</v>
      </c>
      <c r="K92" s="85">
        <v>0</v>
      </c>
      <c r="L92" s="85">
        <v>4995.8013999999994</v>
      </c>
      <c r="M92" s="85">
        <v>718.10080000000005</v>
      </c>
      <c r="N92" s="85">
        <v>7249.9790000000003</v>
      </c>
      <c r="O92" s="85">
        <v>5595.0054</v>
      </c>
      <c r="P92" s="20">
        <f t="shared" si="152"/>
        <v>27587.692000000003</v>
      </c>
    </row>
    <row r="93" spans="3:17" ht="18" customHeight="1" x14ac:dyDescent="0.2">
      <c r="C93" s="25">
        <v>232</v>
      </c>
      <c r="D93" s="104" t="s">
        <v>94</v>
      </c>
      <c r="E93" s="12">
        <f t="shared" ref="E93" si="153">SUM(E94:E97)</f>
        <v>1350000</v>
      </c>
      <c r="F93" s="12">
        <f t="shared" ref="F93:P93" si="154">SUM(F94:F97)</f>
        <v>3594.9998000000001</v>
      </c>
      <c r="G93" s="12">
        <f t="shared" ref="G93:H93" si="155">SUM(G94:G97)</f>
        <v>0</v>
      </c>
      <c r="H93" s="12">
        <f t="shared" si="155"/>
        <v>53420.167799999996</v>
      </c>
      <c r="I93" s="12">
        <f t="shared" ref="I93" si="156">SUM(I94:I97)</f>
        <v>1929.5466200000001</v>
      </c>
      <c r="J93" s="12">
        <f t="shared" ref="J93:K93" si="157">SUM(J94:J97)</f>
        <v>12498.995599999998</v>
      </c>
      <c r="K93" s="12">
        <f t="shared" si="157"/>
        <v>52156</v>
      </c>
      <c r="L93" s="12">
        <f t="shared" ref="L93:M93" si="158">SUM(L94:L97)</f>
        <v>11150.801200000002</v>
      </c>
      <c r="M93" s="12">
        <f t="shared" si="158"/>
        <v>0</v>
      </c>
      <c r="N93" s="12">
        <f t="shared" ref="N93:O93" si="159">SUM(N94:N97)</f>
        <v>321370.505</v>
      </c>
      <c r="O93" s="12">
        <f t="shared" si="159"/>
        <v>1394.9960000000001</v>
      </c>
      <c r="P93" s="12">
        <f t="shared" si="154"/>
        <v>457516.01201999997</v>
      </c>
    </row>
    <row r="94" spans="3:17" x14ac:dyDescent="0.2">
      <c r="C94" s="23" t="s">
        <v>95</v>
      </c>
      <c r="D94" s="24" t="s">
        <v>308</v>
      </c>
      <c r="E94" s="20">
        <v>250000</v>
      </c>
      <c r="F94" s="20">
        <v>0</v>
      </c>
      <c r="G94" s="20">
        <v>0</v>
      </c>
      <c r="H94" s="20">
        <v>0</v>
      </c>
      <c r="I94" s="20">
        <v>0</v>
      </c>
      <c r="J94" s="20">
        <v>425.00060000000002</v>
      </c>
      <c r="K94" s="20">
        <v>0</v>
      </c>
      <c r="L94" s="20">
        <v>200.6</v>
      </c>
      <c r="M94" s="20">
        <v>0</v>
      </c>
      <c r="N94" s="20">
        <v>247.505</v>
      </c>
      <c r="O94" s="20">
        <v>0</v>
      </c>
      <c r="P94" s="20">
        <f t="shared" ref="P94:P97" si="160">+F94+G94+H94+I94+J94+K94+L94+M94+N94+O94</f>
        <v>873.10559999999998</v>
      </c>
    </row>
    <row r="95" spans="3:17" x14ac:dyDescent="0.2">
      <c r="C95" s="34" t="s">
        <v>96</v>
      </c>
      <c r="D95" s="24" t="s">
        <v>285</v>
      </c>
      <c r="E95" s="20">
        <v>500000</v>
      </c>
      <c r="F95" s="20">
        <v>3594.9998000000001</v>
      </c>
      <c r="G95" s="20">
        <v>0</v>
      </c>
      <c r="H95" s="20">
        <v>7754.1677999999993</v>
      </c>
      <c r="I95" s="20">
        <v>1929.5466200000001</v>
      </c>
      <c r="J95" s="20">
        <v>12073.994999999999</v>
      </c>
      <c r="K95" s="20">
        <v>52156</v>
      </c>
      <c r="L95" s="20">
        <v>10950.201200000001</v>
      </c>
      <c r="M95" s="20">
        <v>0</v>
      </c>
      <c r="N95" s="20">
        <v>45</v>
      </c>
      <c r="O95" s="20">
        <v>1394.9960000000001</v>
      </c>
      <c r="P95" s="20">
        <f t="shared" si="160"/>
        <v>89898.906419999985</v>
      </c>
    </row>
    <row r="96" spans="3:17" x14ac:dyDescent="0.2">
      <c r="C96" s="23" t="s">
        <v>97</v>
      </c>
      <c r="D96" s="24" t="s">
        <v>226</v>
      </c>
      <c r="E96" s="20">
        <v>500000</v>
      </c>
      <c r="F96" s="20">
        <v>0</v>
      </c>
      <c r="G96" s="20">
        <v>0</v>
      </c>
      <c r="H96" s="20">
        <v>45666</v>
      </c>
      <c r="I96" s="20">
        <v>0</v>
      </c>
      <c r="J96" s="20">
        <v>0</v>
      </c>
      <c r="K96" s="20">
        <v>0</v>
      </c>
      <c r="L96" s="20">
        <v>0</v>
      </c>
      <c r="M96" s="20">
        <v>0</v>
      </c>
      <c r="N96" s="20">
        <v>321078</v>
      </c>
      <c r="O96" s="20">
        <v>0</v>
      </c>
      <c r="P96" s="20">
        <f t="shared" si="160"/>
        <v>366744</v>
      </c>
    </row>
    <row r="97" spans="3:16" x14ac:dyDescent="0.2">
      <c r="C97" s="34" t="s">
        <v>98</v>
      </c>
      <c r="D97" s="24" t="s">
        <v>99</v>
      </c>
      <c r="E97" s="20">
        <v>100000</v>
      </c>
      <c r="F97" s="20">
        <v>0</v>
      </c>
      <c r="G97" s="20">
        <v>0</v>
      </c>
      <c r="H97" s="20">
        <v>0</v>
      </c>
      <c r="I97" s="20">
        <v>0</v>
      </c>
      <c r="J97" s="20">
        <v>0</v>
      </c>
      <c r="K97" s="20">
        <v>0</v>
      </c>
      <c r="L97" s="20">
        <v>0</v>
      </c>
      <c r="M97" s="20">
        <v>0</v>
      </c>
      <c r="N97" s="20">
        <v>0</v>
      </c>
      <c r="O97" s="20">
        <v>0</v>
      </c>
      <c r="P97" s="20">
        <f t="shared" si="160"/>
        <v>0</v>
      </c>
    </row>
    <row r="98" spans="3:16" x14ac:dyDescent="0.2">
      <c r="C98" s="25">
        <v>233</v>
      </c>
      <c r="D98" s="76" t="s">
        <v>227</v>
      </c>
      <c r="E98" s="12">
        <f t="shared" ref="E98" si="161">SUM(E99:E103)</f>
        <v>1450000</v>
      </c>
      <c r="F98" s="12">
        <f t="shared" ref="F98:P98" si="162">SUM(F99:F103)</f>
        <v>65527.362399999998</v>
      </c>
      <c r="G98" s="12">
        <f t="shared" ref="G98:H98" si="163">SUM(G99:G103)</f>
        <v>145506.05799999999</v>
      </c>
      <c r="H98" s="12">
        <f t="shared" si="163"/>
        <v>55345.06482</v>
      </c>
      <c r="I98" s="12">
        <f t="shared" ref="I98" si="164">SUM(I99:I103)</f>
        <v>2879.8850000000002</v>
      </c>
      <c r="J98" s="12">
        <f t="shared" ref="J98:K98" si="165">SUM(J99:J103)</f>
        <v>201595.10580000002</v>
      </c>
      <c r="K98" s="12">
        <f t="shared" si="165"/>
        <v>84527.362999999998</v>
      </c>
      <c r="L98" s="12">
        <f t="shared" ref="L98:M98" si="166">SUM(L99:L103)</f>
        <v>126272.49619999999</v>
      </c>
      <c r="M98" s="12">
        <f t="shared" si="166"/>
        <v>25525.242999999999</v>
      </c>
      <c r="N98" s="12">
        <f t="shared" ref="N98:O98" si="167">SUM(N99:N103)</f>
        <v>145535.9</v>
      </c>
      <c r="O98" s="12">
        <f t="shared" si="167"/>
        <v>196716.45199999999</v>
      </c>
      <c r="P98" s="12">
        <f t="shared" si="162"/>
        <v>1049430.93022</v>
      </c>
    </row>
    <row r="99" spans="3:16" x14ac:dyDescent="0.2">
      <c r="C99" s="23" t="s">
        <v>100</v>
      </c>
      <c r="D99" s="24" t="s">
        <v>306</v>
      </c>
      <c r="E99" s="20">
        <v>500000</v>
      </c>
      <c r="F99" s="20">
        <v>0</v>
      </c>
      <c r="G99" s="20">
        <v>0</v>
      </c>
      <c r="H99" s="20">
        <v>340</v>
      </c>
      <c r="I99" s="20">
        <v>0</v>
      </c>
      <c r="J99" s="20">
        <v>0</v>
      </c>
      <c r="K99" s="20">
        <v>0</v>
      </c>
      <c r="L99" s="20">
        <v>0</v>
      </c>
      <c r="M99" s="20">
        <v>1670</v>
      </c>
      <c r="N99" s="20">
        <v>0</v>
      </c>
      <c r="O99" s="20">
        <v>0</v>
      </c>
      <c r="P99" s="20">
        <f t="shared" ref="P99:P103" si="168">+F99+G99+H99+I99+J99+K99+L99+M99+N99+O99</f>
        <v>2010</v>
      </c>
    </row>
    <row r="100" spans="3:16" x14ac:dyDescent="0.2">
      <c r="C100" s="23" t="s">
        <v>101</v>
      </c>
      <c r="D100" s="39" t="s">
        <v>310</v>
      </c>
      <c r="E100" s="20">
        <v>400000</v>
      </c>
      <c r="F100" s="20">
        <v>1407.3624</v>
      </c>
      <c r="G100" s="20">
        <v>0</v>
      </c>
      <c r="H100" s="20">
        <v>10310.03342</v>
      </c>
      <c r="I100" s="20">
        <v>2879.8850000000002</v>
      </c>
      <c r="J100" s="20">
        <v>201595.10580000002</v>
      </c>
      <c r="K100" s="20">
        <v>78977.362999999998</v>
      </c>
      <c r="L100" s="20">
        <v>126272.49619999999</v>
      </c>
      <c r="M100" s="20">
        <v>294.95</v>
      </c>
      <c r="N100" s="20">
        <v>123895.9</v>
      </c>
      <c r="O100" s="20">
        <v>37311.2814</v>
      </c>
      <c r="P100" s="20">
        <f t="shared" si="168"/>
        <v>582944.37722000002</v>
      </c>
    </row>
    <row r="101" spans="3:16" x14ac:dyDescent="0.2">
      <c r="C101" s="23" t="s">
        <v>102</v>
      </c>
      <c r="D101" s="24" t="s">
        <v>311</v>
      </c>
      <c r="E101" s="20">
        <v>300000</v>
      </c>
      <c r="F101" s="20">
        <v>63720</v>
      </c>
      <c r="G101" s="20">
        <v>142406.05799999999</v>
      </c>
      <c r="H101" s="20">
        <v>36795.0314</v>
      </c>
      <c r="I101" s="20">
        <v>0</v>
      </c>
      <c r="J101" s="20">
        <v>0</v>
      </c>
      <c r="K101" s="20">
        <v>0</v>
      </c>
      <c r="L101" s="20">
        <v>0</v>
      </c>
      <c r="M101" s="20">
        <v>23560.292999999998</v>
      </c>
      <c r="N101" s="20">
        <v>21240</v>
      </c>
      <c r="O101" s="20">
        <v>99405.170599999998</v>
      </c>
      <c r="P101" s="20">
        <f t="shared" si="168"/>
        <v>387126.55300000001</v>
      </c>
    </row>
    <row r="102" spans="3:16" x14ac:dyDescent="0.2">
      <c r="C102" s="23" t="s">
        <v>103</v>
      </c>
      <c r="D102" s="24" t="s">
        <v>313</v>
      </c>
      <c r="E102" s="20">
        <v>200000</v>
      </c>
      <c r="F102" s="20">
        <v>400</v>
      </c>
      <c r="G102" s="20">
        <v>3100</v>
      </c>
      <c r="H102" s="20">
        <v>7900</v>
      </c>
      <c r="I102" s="20">
        <v>0</v>
      </c>
      <c r="J102" s="20">
        <v>0</v>
      </c>
      <c r="K102" s="20">
        <v>5550</v>
      </c>
      <c r="L102" s="20">
        <v>0</v>
      </c>
      <c r="M102" s="20">
        <v>0</v>
      </c>
      <c r="N102" s="20">
        <v>400</v>
      </c>
      <c r="O102" s="20">
        <v>0</v>
      </c>
      <c r="P102" s="20">
        <f t="shared" si="168"/>
        <v>17350</v>
      </c>
    </row>
    <row r="103" spans="3:16" x14ac:dyDescent="0.2">
      <c r="C103" s="34" t="s">
        <v>104</v>
      </c>
      <c r="D103" s="24" t="s">
        <v>228</v>
      </c>
      <c r="E103" s="20">
        <v>50000</v>
      </c>
      <c r="F103" s="20">
        <v>0</v>
      </c>
      <c r="G103" s="20">
        <v>0</v>
      </c>
      <c r="H103" s="20">
        <v>0</v>
      </c>
      <c r="I103" s="20">
        <v>0</v>
      </c>
      <c r="J103" s="20">
        <v>0</v>
      </c>
      <c r="K103" s="20">
        <v>0</v>
      </c>
      <c r="L103" s="20">
        <v>0</v>
      </c>
      <c r="M103" s="20">
        <v>0</v>
      </c>
      <c r="N103" s="20">
        <v>0</v>
      </c>
      <c r="O103" s="20">
        <v>60000</v>
      </c>
      <c r="P103" s="20">
        <f t="shared" si="168"/>
        <v>60000</v>
      </c>
    </row>
    <row r="104" spans="3:16" x14ac:dyDescent="0.2">
      <c r="C104" s="25">
        <v>234</v>
      </c>
      <c r="D104" s="104" t="s">
        <v>105</v>
      </c>
      <c r="E104" s="12">
        <f t="shared" ref="E104:P104" si="169">+E105</f>
        <v>100000</v>
      </c>
      <c r="F104" s="12">
        <f t="shared" si="169"/>
        <v>0</v>
      </c>
      <c r="G104" s="12">
        <f t="shared" si="169"/>
        <v>0</v>
      </c>
      <c r="H104" s="12">
        <f t="shared" si="169"/>
        <v>0</v>
      </c>
      <c r="I104" s="12">
        <f t="shared" si="169"/>
        <v>6900</v>
      </c>
      <c r="J104" s="12">
        <f t="shared" si="169"/>
        <v>0</v>
      </c>
      <c r="K104" s="12">
        <f t="shared" si="169"/>
        <v>0</v>
      </c>
      <c r="L104" s="12">
        <f t="shared" si="169"/>
        <v>4546.45</v>
      </c>
      <c r="M104" s="12">
        <f t="shared" si="169"/>
        <v>0</v>
      </c>
      <c r="N104" s="12">
        <f t="shared" si="169"/>
        <v>0</v>
      </c>
      <c r="O104" s="12">
        <f t="shared" si="169"/>
        <v>0</v>
      </c>
      <c r="P104" s="12">
        <f t="shared" si="169"/>
        <v>11446.45</v>
      </c>
    </row>
    <row r="105" spans="3:16" x14ac:dyDescent="0.2">
      <c r="C105" s="34" t="s">
        <v>106</v>
      </c>
      <c r="D105" s="35" t="s">
        <v>229</v>
      </c>
      <c r="E105" s="20">
        <v>100000</v>
      </c>
      <c r="F105" s="20">
        <v>0</v>
      </c>
      <c r="G105" s="20">
        <v>0</v>
      </c>
      <c r="H105" s="20">
        <v>0</v>
      </c>
      <c r="I105" s="20">
        <v>6900</v>
      </c>
      <c r="J105" s="20">
        <v>0</v>
      </c>
      <c r="K105" s="20">
        <v>0</v>
      </c>
      <c r="L105" s="20">
        <v>4546.45</v>
      </c>
      <c r="M105" s="20">
        <v>0</v>
      </c>
      <c r="N105" s="20">
        <v>0</v>
      </c>
      <c r="O105" s="20">
        <v>0</v>
      </c>
      <c r="P105" s="20">
        <f>+F105+G105+H105+I105+J105+K105+L105+M105+N105+O105</f>
        <v>11446.45</v>
      </c>
    </row>
    <row r="106" spans="3:16" x14ac:dyDescent="0.2">
      <c r="C106" s="25">
        <v>235</v>
      </c>
      <c r="D106" s="76" t="s">
        <v>184</v>
      </c>
      <c r="E106" s="12">
        <f t="shared" ref="E106" si="170">+E107+E108+E109+E110</f>
        <v>1800000</v>
      </c>
      <c r="F106" s="12">
        <f t="shared" ref="F106:P106" si="171">+F107+F108+F109+F110</f>
        <v>1883.3162</v>
      </c>
      <c r="G106" s="12">
        <f t="shared" ref="G106:H106" si="172">+G107+G108+G109+G110</f>
        <v>13442.8668</v>
      </c>
      <c r="H106" s="12">
        <f t="shared" si="172"/>
        <v>128392.83782</v>
      </c>
      <c r="I106" s="12">
        <f t="shared" ref="I106" si="173">+I107+I108+I109+I110</f>
        <v>55696</v>
      </c>
      <c r="J106" s="12">
        <f t="shared" ref="J106:K106" si="174">+J107+J108+J109+J110</f>
        <v>230413.49219600001</v>
      </c>
      <c r="K106" s="12">
        <f t="shared" si="174"/>
        <v>122855.9859</v>
      </c>
      <c r="L106" s="12">
        <f t="shared" ref="L106:M106" si="175">+L107+L108+L109+L110</f>
        <v>63377.776400000002</v>
      </c>
      <c r="M106" s="12">
        <f t="shared" si="175"/>
        <v>228317.48019999999</v>
      </c>
      <c r="N106" s="12">
        <f t="shared" ref="N106:O106" si="176">+N107+N108+N109+N110</f>
        <v>2978.2255999999998</v>
      </c>
      <c r="O106" s="12">
        <f t="shared" si="176"/>
        <v>162783.3541</v>
      </c>
      <c r="P106" s="12">
        <f t="shared" si="171"/>
        <v>1010141.3352160001</v>
      </c>
    </row>
    <row r="107" spans="3:16" x14ac:dyDescent="0.2">
      <c r="C107" s="34" t="s">
        <v>107</v>
      </c>
      <c r="D107" s="35" t="s">
        <v>230</v>
      </c>
      <c r="E107" s="20">
        <v>50000</v>
      </c>
      <c r="F107" s="20">
        <v>0</v>
      </c>
      <c r="G107" s="20">
        <v>0</v>
      </c>
      <c r="H107" s="20">
        <v>0</v>
      </c>
      <c r="I107" s="20">
        <v>0</v>
      </c>
      <c r="J107" s="20">
        <v>0</v>
      </c>
      <c r="K107" s="20">
        <v>0</v>
      </c>
      <c r="L107" s="20">
        <v>0</v>
      </c>
      <c r="M107" s="20">
        <v>0</v>
      </c>
      <c r="N107" s="20">
        <v>0</v>
      </c>
      <c r="O107" s="20">
        <v>0</v>
      </c>
      <c r="P107" s="20">
        <f t="shared" ref="P107:P110" si="177">+F107+G107+H107+I107+J107+K107+L107+M107+N107+O107</f>
        <v>0</v>
      </c>
    </row>
    <row r="108" spans="3:16" x14ac:dyDescent="0.2">
      <c r="C108" s="23" t="s">
        <v>108</v>
      </c>
      <c r="D108" s="24" t="s">
        <v>322</v>
      </c>
      <c r="E108" s="20">
        <v>700000</v>
      </c>
      <c r="F108" s="20">
        <v>0</v>
      </c>
      <c r="G108" s="20">
        <v>0</v>
      </c>
      <c r="H108" s="20">
        <v>0</v>
      </c>
      <c r="I108" s="20">
        <v>55696</v>
      </c>
      <c r="J108" s="20">
        <v>0</v>
      </c>
      <c r="K108" s="20">
        <v>49999.998399999997</v>
      </c>
      <c r="L108" s="20">
        <v>48000.0046</v>
      </c>
      <c r="M108" s="20">
        <v>0</v>
      </c>
      <c r="N108" s="20">
        <v>0</v>
      </c>
      <c r="O108" s="20">
        <v>49199.958399999996</v>
      </c>
      <c r="P108" s="20">
        <f t="shared" si="177"/>
        <v>202895.9614</v>
      </c>
    </row>
    <row r="109" spans="3:16" x14ac:dyDescent="0.2">
      <c r="C109" s="23" t="s">
        <v>109</v>
      </c>
      <c r="D109" s="24" t="s">
        <v>231</v>
      </c>
      <c r="E109" s="20">
        <v>50000</v>
      </c>
      <c r="F109" s="20">
        <v>0</v>
      </c>
      <c r="G109" s="20">
        <v>0</v>
      </c>
      <c r="H109" s="20">
        <v>0</v>
      </c>
      <c r="I109" s="20">
        <v>0</v>
      </c>
      <c r="J109" s="20">
        <v>0</v>
      </c>
      <c r="K109" s="20">
        <v>0</v>
      </c>
      <c r="L109" s="20">
        <v>0</v>
      </c>
      <c r="M109" s="20">
        <v>125080</v>
      </c>
      <c r="N109" s="20">
        <v>0</v>
      </c>
      <c r="O109" s="20">
        <v>0</v>
      </c>
      <c r="P109" s="20">
        <f t="shared" si="177"/>
        <v>125080</v>
      </c>
    </row>
    <row r="110" spans="3:16" x14ac:dyDescent="0.2">
      <c r="C110" s="23" t="s">
        <v>110</v>
      </c>
      <c r="D110" s="39" t="s">
        <v>277</v>
      </c>
      <c r="E110" s="20">
        <v>1000000</v>
      </c>
      <c r="F110" s="20">
        <v>1883.3162</v>
      </c>
      <c r="G110" s="20">
        <v>13442.8668</v>
      </c>
      <c r="H110" s="20">
        <v>128392.83782</v>
      </c>
      <c r="I110" s="20">
        <v>0</v>
      </c>
      <c r="J110" s="20">
        <v>230413.49219600001</v>
      </c>
      <c r="K110" s="20">
        <v>72855.987500000003</v>
      </c>
      <c r="L110" s="20">
        <v>15377.7718</v>
      </c>
      <c r="M110" s="20">
        <v>103237.48019999999</v>
      </c>
      <c r="N110" s="20">
        <v>2978.2255999999998</v>
      </c>
      <c r="O110" s="20">
        <v>113583.39569999999</v>
      </c>
      <c r="P110" s="20">
        <f t="shared" si="177"/>
        <v>682165.37381600006</v>
      </c>
    </row>
    <row r="111" spans="3:16" ht="25.5" x14ac:dyDescent="0.2">
      <c r="C111" s="25">
        <v>236</v>
      </c>
      <c r="D111" s="29" t="s">
        <v>183</v>
      </c>
      <c r="E111" s="12">
        <f t="shared" ref="E111" si="178">+E112+E116+E120+E122+E125</f>
        <v>16430000</v>
      </c>
      <c r="F111" s="12">
        <f>+F112+F120</f>
        <v>12778.761619999999</v>
      </c>
      <c r="G111" s="12">
        <f t="shared" ref="G111:K111" si="179">+G112+G116+G120+G125</f>
        <v>30566.642</v>
      </c>
      <c r="H111" s="12">
        <f t="shared" si="179"/>
        <v>268913.09678819997</v>
      </c>
      <c r="I111" s="12">
        <f t="shared" si="179"/>
        <v>13607.6715</v>
      </c>
      <c r="J111" s="12">
        <f t="shared" si="179"/>
        <v>5443.0985799999999</v>
      </c>
      <c r="K111" s="12">
        <f t="shared" si="179"/>
        <v>21711.890500000001</v>
      </c>
      <c r="L111" s="12">
        <f>+L112+L116+L120+L122+L125</f>
        <v>95684.113599999982</v>
      </c>
      <c r="M111" s="12">
        <f>+M112+M116+M120+M122+M125</f>
        <v>303609.97029999999</v>
      </c>
      <c r="N111" s="12">
        <f>+N112+N116+N120+N122+N125</f>
        <v>5578.0016000000005</v>
      </c>
      <c r="O111" s="12">
        <f>+O112+O116+O120+O122+O125</f>
        <v>29855.599700000006</v>
      </c>
      <c r="P111" s="12">
        <f t="shared" ref="P111" si="180">+P112+P116+P120+P122+P125</f>
        <v>787748.84618819994</v>
      </c>
    </row>
    <row r="112" spans="3:16" x14ac:dyDescent="0.2">
      <c r="C112" s="37">
        <v>2361</v>
      </c>
      <c r="D112" s="40" t="s">
        <v>111</v>
      </c>
      <c r="E112" s="15">
        <f t="shared" ref="E112" si="181">SUM(E113:E115)</f>
        <v>7330000</v>
      </c>
      <c r="F112" s="15">
        <f t="shared" ref="F112:P112" si="182">SUM(F113:F115)</f>
        <v>2600.0001999999999</v>
      </c>
      <c r="G112" s="15">
        <f t="shared" ref="G112:H112" si="183">SUM(G113:G115)</f>
        <v>1373.0008</v>
      </c>
      <c r="H112" s="15">
        <f t="shared" si="183"/>
        <v>108810.32038820001</v>
      </c>
      <c r="I112" s="15">
        <f t="shared" ref="I112" si="184">SUM(I113:I115)</f>
        <v>0</v>
      </c>
      <c r="J112" s="15">
        <f t="shared" ref="J112:K112" si="185">SUM(J113:J115)</f>
        <v>5443.0985799999999</v>
      </c>
      <c r="K112" s="15">
        <f t="shared" si="185"/>
        <v>1834.9988000000001</v>
      </c>
      <c r="L112" s="15">
        <f t="shared" ref="L112:M112" si="186">SUM(L113:L115)</f>
        <v>566.4</v>
      </c>
      <c r="M112" s="15">
        <f t="shared" si="186"/>
        <v>0</v>
      </c>
      <c r="N112" s="15">
        <f t="shared" ref="N112:O112" si="187">SUM(N113:N115)</f>
        <v>0</v>
      </c>
      <c r="O112" s="15">
        <f t="shared" si="187"/>
        <v>1577.9904000000001</v>
      </c>
      <c r="P112" s="15">
        <f t="shared" si="182"/>
        <v>122205.80916819999</v>
      </c>
    </row>
    <row r="113" spans="3:16" x14ac:dyDescent="0.2">
      <c r="C113" s="23" t="s">
        <v>112</v>
      </c>
      <c r="D113" s="24" t="s">
        <v>232</v>
      </c>
      <c r="E113" s="20">
        <v>2830000</v>
      </c>
      <c r="F113" s="20">
        <v>2600.0001999999999</v>
      </c>
      <c r="G113" s="20">
        <v>1373.0008</v>
      </c>
      <c r="H113" s="20">
        <v>869.99038819999998</v>
      </c>
      <c r="I113" s="20">
        <v>0</v>
      </c>
      <c r="J113" s="20">
        <v>297.99720000000002</v>
      </c>
      <c r="K113" s="20">
        <v>1834.9988000000001</v>
      </c>
      <c r="L113" s="20">
        <v>0</v>
      </c>
      <c r="M113" s="20">
        <v>0</v>
      </c>
      <c r="N113" s="20">
        <v>0</v>
      </c>
      <c r="O113" s="20">
        <v>1577.9904000000001</v>
      </c>
      <c r="P113" s="20">
        <f t="shared" ref="P113:P115" si="188">+F113+G113+H113+I113+J113+K113+L113+M113+N113+O113</f>
        <v>8553.9777881999998</v>
      </c>
    </row>
    <row r="114" spans="3:16" x14ac:dyDescent="0.2">
      <c r="C114" s="23" t="s">
        <v>113</v>
      </c>
      <c r="D114" s="24" t="s">
        <v>276</v>
      </c>
      <c r="E114" s="20">
        <v>2000000</v>
      </c>
      <c r="F114" s="20">
        <v>0</v>
      </c>
      <c r="G114" s="20">
        <v>0</v>
      </c>
      <c r="H114" s="20">
        <v>107940.33</v>
      </c>
      <c r="I114" s="20">
        <v>0</v>
      </c>
      <c r="J114" s="20">
        <v>5145.1013800000001</v>
      </c>
      <c r="K114" s="20">
        <v>0</v>
      </c>
      <c r="L114" s="20">
        <v>566.4</v>
      </c>
      <c r="M114" s="20">
        <v>0</v>
      </c>
      <c r="N114" s="20">
        <v>0</v>
      </c>
      <c r="O114" s="20">
        <v>0</v>
      </c>
      <c r="P114" s="20">
        <f t="shared" si="188"/>
        <v>113651.83137999999</v>
      </c>
    </row>
    <row r="115" spans="3:16" x14ac:dyDescent="0.2">
      <c r="C115" s="23" t="s">
        <v>114</v>
      </c>
      <c r="D115" s="24" t="s">
        <v>233</v>
      </c>
      <c r="E115" s="20">
        <v>2500000</v>
      </c>
      <c r="F115" s="20">
        <v>0</v>
      </c>
      <c r="G115" s="20">
        <v>0</v>
      </c>
      <c r="H115" s="20">
        <v>0</v>
      </c>
      <c r="I115" s="20">
        <v>0</v>
      </c>
      <c r="J115" s="20">
        <v>0</v>
      </c>
      <c r="K115" s="20">
        <v>0</v>
      </c>
      <c r="L115" s="20">
        <v>0</v>
      </c>
      <c r="M115" s="20">
        <v>0</v>
      </c>
      <c r="N115" s="20">
        <v>0</v>
      </c>
      <c r="O115" s="20">
        <v>0</v>
      </c>
      <c r="P115" s="20">
        <f t="shared" si="188"/>
        <v>0</v>
      </c>
    </row>
    <row r="116" spans="3:16" x14ac:dyDescent="0.2">
      <c r="C116" s="37">
        <v>2362</v>
      </c>
      <c r="D116" s="38" t="s">
        <v>115</v>
      </c>
      <c r="E116" s="15">
        <f t="shared" ref="E116" si="189">SUM(E117:E119)</f>
        <v>7000000</v>
      </c>
      <c r="F116" s="15">
        <f t="shared" ref="F116" si="190">SUM(F117:F119)</f>
        <v>0</v>
      </c>
      <c r="G116" s="15">
        <f t="shared" ref="G116:H116" si="191">SUM(G117:G119)</f>
        <v>0</v>
      </c>
      <c r="H116" s="15">
        <f t="shared" si="191"/>
        <v>87396.936000000002</v>
      </c>
      <c r="I116" s="15">
        <f t="shared" ref="I116" si="192">SUM(I117:I119)</f>
        <v>0</v>
      </c>
      <c r="J116" s="15">
        <f t="shared" ref="J116:K116" si="193">SUM(J117:J119)</f>
        <v>0</v>
      </c>
      <c r="K116" s="15">
        <f t="shared" si="193"/>
        <v>4207.88</v>
      </c>
      <c r="L116" s="15">
        <f t="shared" ref="L116:M116" si="194">SUM(L117:L119)</f>
        <v>2162.0668000000001</v>
      </c>
      <c r="M116" s="15">
        <f t="shared" si="194"/>
        <v>0</v>
      </c>
      <c r="N116" s="15">
        <f t="shared" ref="N116:O116" si="195">SUM(N117:N119)</f>
        <v>0</v>
      </c>
      <c r="O116" s="15">
        <f t="shared" si="195"/>
        <v>2499.9960000000001</v>
      </c>
      <c r="P116" s="15">
        <f>+P117+P118+P119</f>
        <v>96266.878800000006</v>
      </c>
    </row>
    <row r="117" spans="3:16" x14ac:dyDescent="0.2">
      <c r="C117" s="23" t="s">
        <v>116</v>
      </c>
      <c r="D117" s="24" t="s">
        <v>234</v>
      </c>
      <c r="E117" s="20">
        <v>1000000</v>
      </c>
      <c r="F117" s="20">
        <v>0</v>
      </c>
      <c r="G117" s="20">
        <v>0</v>
      </c>
      <c r="H117" s="20">
        <v>14187.3878</v>
      </c>
      <c r="I117" s="20">
        <v>0</v>
      </c>
      <c r="J117" s="20">
        <v>0</v>
      </c>
      <c r="K117" s="20">
        <v>4207.88</v>
      </c>
      <c r="L117" s="20">
        <v>2162.0668000000001</v>
      </c>
      <c r="M117" s="20">
        <v>0</v>
      </c>
      <c r="N117" s="20">
        <v>0</v>
      </c>
      <c r="O117" s="20">
        <v>2499.9960000000001</v>
      </c>
      <c r="P117" s="20">
        <f t="shared" ref="P117:P119" si="196">+F117+G117+H117+I117+J117+K117+L117+M117+N117+O117</f>
        <v>23057.330600000001</v>
      </c>
    </row>
    <row r="118" spans="3:16" x14ac:dyDescent="0.2">
      <c r="C118" s="23" t="s">
        <v>117</v>
      </c>
      <c r="D118" s="24" t="s">
        <v>235</v>
      </c>
      <c r="E118" s="20">
        <v>2000000</v>
      </c>
      <c r="F118" s="20">
        <v>0</v>
      </c>
      <c r="G118" s="20">
        <v>0</v>
      </c>
      <c r="H118" s="20">
        <v>59319.544000000002</v>
      </c>
      <c r="I118" s="20">
        <v>0</v>
      </c>
      <c r="J118" s="20">
        <v>0</v>
      </c>
      <c r="K118" s="20">
        <v>0</v>
      </c>
      <c r="L118" s="20">
        <v>0</v>
      </c>
      <c r="M118" s="20">
        <v>0</v>
      </c>
      <c r="N118" s="20">
        <v>0</v>
      </c>
      <c r="O118" s="20">
        <v>0</v>
      </c>
      <c r="P118" s="20">
        <f t="shared" si="196"/>
        <v>59319.544000000002</v>
      </c>
    </row>
    <row r="119" spans="3:16" x14ac:dyDescent="0.2">
      <c r="C119" s="23" t="s">
        <v>118</v>
      </c>
      <c r="D119" s="24" t="s">
        <v>236</v>
      </c>
      <c r="E119" s="20">
        <v>4000000</v>
      </c>
      <c r="F119" s="20">
        <v>0</v>
      </c>
      <c r="G119" s="20">
        <v>0</v>
      </c>
      <c r="H119" s="20">
        <v>13890.004199999999</v>
      </c>
      <c r="I119" s="20">
        <v>0</v>
      </c>
      <c r="J119" s="20">
        <v>0</v>
      </c>
      <c r="K119" s="20">
        <v>0</v>
      </c>
      <c r="L119" s="20">
        <v>0</v>
      </c>
      <c r="M119" s="20">
        <v>0</v>
      </c>
      <c r="N119" s="20">
        <v>0</v>
      </c>
      <c r="O119" s="20">
        <v>0</v>
      </c>
      <c r="P119" s="20">
        <f t="shared" si="196"/>
        <v>13890.004199999999</v>
      </c>
    </row>
    <row r="120" spans="3:16" x14ac:dyDescent="0.2">
      <c r="C120" s="37">
        <v>2363</v>
      </c>
      <c r="D120" s="38" t="s">
        <v>119</v>
      </c>
      <c r="E120" s="15">
        <f t="shared" ref="E120:P120" si="197">SUM(E121:E121)</f>
        <v>1000000</v>
      </c>
      <c r="F120" s="15">
        <f t="shared" si="197"/>
        <v>10178.761419999999</v>
      </c>
      <c r="G120" s="15">
        <f t="shared" si="197"/>
        <v>7294.4931999999999</v>
      </c>
      <c r="H120" s="15">
        <f t="shared" si="197"/>
        <v>72705.840399999986</v>
      </c>
      <c r="I120" s="15">
        <f t="shared" si="197"/>
        <v>13607.6715</v>
      </c>
      <c r="J120" s="15">
        <f t="shared" si="197"/>
        <v>0</v>
      </c>
      <c r="K120" s="15">
        <f t="shared" si="197"/>
        <v>15669.011699999999</v>
      </c>
      <c r="L120" s="15">
        <f t="shared" si="197"/>
        <v>91295.646799999988</v>
      </c>
      <c r="M120" s="15">
        <f t="shared" si="197"/>
        <v>303609.97029999999</v>
      </c>
      <c r="N120" s="15">
        <f t="shared" si="197"/>
        <v>5578.0016000000005</v>
      </c>
      <c r="O120" s="15">
        <f t="shared" si="197"/>
        <v>25777.613300000005</v>
      </c>
      <c r="P120" s="15">
        <f t="shared" si="197"/>
        <v>545717.01021999994</v>
      </c>
    </row>
    <row r="121" spans="3:16" ht="16.5" customHeight="1" x14ac:dyDescent="0.2">
      <c r="C121" s="23" t="s">
        <v>120</v>
      </c>
      <c r="D121" s="82" t="s">
        <v>283</v>
      </c>
      <c r="E121" s="20">
        <v>1000000</v>
      </c>
      <c r="F121" s="20">
        <v>10178.761419999999</v>
      </c>
      <c r="G121" s="20">
        <v>7294.4931999999999</v>
      </c>
      <c r="H121" s="20">
        <v>72705.840399999986</v>
      </c>
      <c r="I121" s="20">
        <v>13607.6715</v>
      </c>
      <c r="J121" s="20">
        <v>0</v>
      </c>
      <c r="K121" s="20">
        <v>15669.011699999999</v>
      </c>
      <c r="L121" s="20">
        <v>91295.646799999988</v>
      </c>
      <c r="M121" s="20">
        <v>303609.97029999999</v>
      </c>
      <c r="N121" s="20">
        <v>5578.0016000000005</v>
      </c>
      <c r="O121" s="20">
        <v>25777.613300000005</v>
      </c>
      <c r="P121" s="20">
        <f>+F121+G121+H121+I121+J121+K121+L121+M121+N121+O121</f>
        <v>545717.01021999994</v>
      </c>
    </row>
    <row r="122" spans="3:16" x14ac:dyDescent="0.2">
      <c r="C122" s="37">
        <v>2364</v>
      </c>
      <c r="D122" s="38" t="s">
        <v>121</v>
      </c>
      <c r="E122" s="15">
        <f t="shared" ref="E122" si="198">+E123+E124</f>
        <v>800000</v>
      </c>
      <c r="F122" s="15">
        <f t="shared" ref="F122:P122" si="199">+F123+F124</f>
        <v>0</v>
      </c>
      <c r="G122" s="15">
        <f t="shared" ref="G122:H122" si="200">+G123+G124</f>
        <v>0</v>
      </c>
      <c r="H122" s="15">
        <f t="shared" si="200"/>
        <v>0</v>
      </c>
      <c r="I122" s="15">
        <f t="shared" ref="I122" si="201">+I123+I124</f>
        <v>0</v>
      </c>
      <c r="J122" s="15">
        <f t="shared" ref="J122:K122" si="202">+J123+J124</f>
        <v>0</v>
      </c>
      <c r="K122" s="15">
        <f t="shared" si="202"/>
        <v>0</v>
      </c>
      <c r="L122" s="15">
        <f t="shared" ref="L122:M122" si="203">+L123+L124</f>
        <v>1660</v>
      </c>
      <c r="M122" s="15">
        <f t="shared" si="203"/>
        <v>0</v>
      </c>
      <c r="N122" s="15">
        <f t="shared" ref="N122:O122" si="204">+N123+N124</f>
        <v>0</v>
      </c>
      <c r="O122" s="15">
        <f t="shared" si="204"/>
        <v>0</v>
      </c>
      <c r="P122" s="15">
        <f t="shared" si="199"/>
        <v>1660</v>
      </c>
    </row>
    <row r="123" spans="3:16" ht="13.5" customHeight="1" x14ac:dyDescent="0.2">
      <c r="C123" s="23" t="s">
        <v>122</v>
      </c>
      <c r="D123" s="24" t="s">
        <v>237</v>
      </c>
      <c r="E123" s="20">
        <v>500000</v>
      </c>
      <c r="F123" s="20">
        <v>0</v>
      </c>
      <c r="G123" s="20">
        <v>0</v>
      </c>
      <c r="H123" s="20">
        <v>0</v>
      </c>
      <c r="I123" s="20">
        <v>0</v>
      </c>
      <c r="J123" s="20">
        <v>0</v>
      </c>
      <c r="K123" s="20">
        <v>0</v>
      </c>
      <c r="L123" s="20">
        <v>375</v>
      </c>
      <c r="M123" s="20">
        <v>0</v>
      </c>
      <c r="N123" s="20">
        <v>0</v>
      </c>
      <c r="O123" s="20">
        <v>0</v>
      </c>
      <c r="P123" s="20">
        <f t="shared" ref="P123:P124" si="205">+F123+G123+H123+I123+J123+K123+L123+M123+N123+O123</f>
        <v>375</v>
      </c>
    </row>
    <row r="124" spans="3:16" ht="14.25" customHeight="1" x14ac:dyDescent="0.2">
      <c r="C124" s="23" t="s">
        <v>123</v>
      </c>
      <c r="D124" s="24" t="s">
        <v>238</v>
      </c>
      <c r="E124" s="20">
        <v>300000</v>
      </c>
      <c r="F124" s="20">
        <v>0</v>
      </c>
      <c r="G124" s="20">
        <v>0</v>
      </c>
      <c r="H124" s="20">
        <v>0</v>
      </c>
      <c r="I124" s="20">
        <v>0</v>
      </c>
      <c r="J124" s="20">
        <v>0</v>
      </c>
      <c r="K124" s="20">
        <v>0</v>
      </c>
      <c r="L124" s="20">
        <v>1285</v>
      </c>
      <c r="M124" s="20">
        <v>0</v>
      </c>
      <c r="N124" s="20">
        <v>0</v>
      </c>
      <c r="O124" s="20">
        <v>0</v>
      </c>
      <c r="P124" s="20">
        <f t="shared" si="205"/>
        <v>1285</v>
      </c>
    </row>
    <row r="125" spans="3:16" ht="17.25" customHeight="1" x14ac:dyDescent="0.2">
      <c r="C125" s="37">
        <v>2369</v>
      </c>
      <c r="D125" s="38" t="s">
        <v>124</v>
      </c>
      <c r="E125" s="15">
        <f t="shared" ref="E125:P125" si="206">+E126</f>
        <v>300000</v>
      </c>
      <c r="F125" s="15">
        <f t="shared" si="206"/>
        <v>0</v>
      </c>
      <c r="G125" s="15">
        <f t="shared" si="206"/>
        <v>21899.147999999997</v>
      </c>
      <c r="H125" s="15">
        <f t="shared" si="206"/>
        <v>0</v>
      </c>
      <c r="I125" s="15">
        <f t="shared" si="206"/>
        <v>0</v>
      </c>
      <c r="J125" s="15">
        <f t="shared" si="206"/>
        <v>0</v>
      </c>
      <c r="K125" s="15">
        <f t="shared" si="206"/>
        <v>0</v>
      </c>
      <c r="L125" s="15">
        <f t="shared" si="206"/>
        <v>0</v>
      </c>
      <c r="M125" s="15">
        <f t="shared" si="206"/>
        <v>0</v>
      </c>
      <c r="N125" s="15">
        <f t="shared" si="206"/>
        <v>0</v>
      </c>
      <c r="O125" s="15">
        <f t="shared" si="206"/>
        <v>0</v>
      </c>
      <c r="P125" s="15">
        <f t="shared" si="206"/>
        <v>21899.147999999997</v>
      </c>
    </row>
    <row r="126" spans="3:16" ht="17.25" customHeight="1" x14ac:dyDescent="0.2">
      <c r="C126" s="34" t="s">
        <v>125</v>
      </c>
      <c r="D126" s="35" t="s">
        <v>239</v>
      </c>
      <c r="E126" s="20">
        <v>300000</v>
      </c>
      <c r="F126" s="20">
        <v>0</v>
      </c>
      <c r="G126" s="20">
        <v>21899.147999999997</v>
      </c>
      <c r="H126" s="20">
        <v>0</v>
      </c>
      <c r="I126" s="20">
        <v>0</v>
      </c>
      <c r="J126" s="20">
        <v>0</v>
      </c>
      <c r="K126" s="20">
        <v>0</v>
      </c>
      <c r="L126" s="20">
        <v>0</v>
      </c>
      <c r="M126" s="20">
        <v>0</v>
      </c>
      <c r="N126" s="20">
        <v>0</v>
      </c>
      <c r="O126" s="20">
        <v>0</v>
      </c>
      <c r="P126" s="20">
        <f>+F126+G126+H126+I126+J126+K126+L126+M126+N126+O126</f>
        <v>21899.147999999997</v>
      </c>
    </row>
    <row r="127" spans="3:16" ht="25.5" x14ac:dyDescent="0.2">
      <c r="C127" s="25">
        <v>237</v>
      </c>
      <c r="D127" s="29" t="s">
        <v>126</v>
      </c>
      <c r="E127" s="12">
        <f t="shared" ref="E127" si="207">+E128+E132</f>
        <v>17940000</v>
      </c>
      <c r="F127" s="12">
        <f t="shared" ref="F127:K127" si="208">+F128+F132</f>
        <v>1113198.7638000008</v>
      </c>
      <c r="G127" s="12">
        <f t="shared" si="208"/>
        <v>1106595.4132200021</v>
      </c>
      <c r="H127" s="12">
        <f t="shared" si="208"/>
        <v>1211932.5874000001</v>
      </c>
      <c r="I127" s="12">
        <f t="shared" si="208"/>
        <v>1088568.8700000001</v>
      </c>
      <c r="J127" s="12">
        <f t="shared" si="208"/>
        <v>2525673.7072000001</v>
      </c>
      <c r="K127" s="12">
        <f t="shared" si="208"/>
        <v>1081526.1938200002</v>
      </c>
      <c r="L127" s="12">
        <f t="shared" ref="L127:M127" si="209">+L128+L132</f>
        <v>1169567.8313</v>
      </c>
      <c r="M127" s="12">
        <f t="shared" si="209"/>
        <v>1228470.1803724042</v>
      </c>
      <c r="N127" s="12">
        <f t="shared" ref="N127:O127" si="210">+N128+N132</f>
        <v>2604356.2031000019</v>
      </c>
      <c r="O127" s="12">
        <f t="shared" si="210"/>
        <v>1132225.571600002</v>
      </c>
      <c r="P127" s="12">
        <f t="shared" ref="P127" si="211">+P128+P132</f>
        <v>14262115.32181241</v>
      </c>
    </row>
    <row r="128" spans="3:16" x14ac:dyDescent="0.2">
      <c r="C128" s="37">
        <v>2371</v>
      </c>
      <c r="D128" s="38" t="s">
        <v>127</v>
      </c>
      <c r="E128" s="105">
        <f t="shared" ref="E128" si="212">SUM(E129:E131)</f>
        <v>17640000</v>
      </c>
      <c r="F128" s="15">
        <f t="shared" ref="F128:P128" si="213">SUM(F129:F131)</f>
        <v>1085523.7400000007</v>
      </c>
      <c r="G128" s="15">
        <f t="shared" ref="G128" si="214">SUM(G129:G131)</f>
        <v>1104610.4932200022</v>
      </c>
      <c r="H128" s="15">
        <f t="shared" ref="H128" si="215">SUM(H129:H131)</f>
        <v>1114363.0390000001</v>
      </c>
      <c r="I128" s="15">
        <f t="shared" ref="I128" si="216">SUM(I129:I131)</f>
        <v>1088568.8700000001</v>
      </c>
      <c r="J128" s="15">
        <f t="shared" ref="J128:K128" si="217">SUM(J129:J131)</f>
        <v>2518883.0699999998</v>
      </c>
      <c r="K128" s="15">
        <f t="shared" si="217"/>
        <v>1068883.07</v>
      </c>
      <c r="L128" s="15">
        <f t="shared" ref="L128:M128" si="218">SUM(L129:L131)</f>
        <v>1114194.52</v>
      </c>
      <c r="M128" s="15">
        <f t="shared" si="218"/>
        <v>1154861.2793724041</v>
      </c>
      <c r="N128" s="15">
        <f t="shared" ref="N128:O128" si="219">SUM(N129:N131)</f>
        <v>2601762.197300002</v>
      </c>
      <c r="O128" s="15">
        <f t="shared" si="219"/>
        <v>1121115.7300000021</v>
      </c>
      <c r="P128" s="15">
        <f t="shared" si="213"/>
        <v>13972766.00889241</v>
      </c>
    </row>
    <row r="129" spans="3:16" x14ac:dyDescent="0.2">
      <c r="C129" s="23" t="s">
        <v>128</v>
      </c>
      <c r="D129" s="24" t="s">
        <v>129</v>
      </c>
      <c r="E129" s="20">
        <v>8500000</v>
      </c>
      <c r="F129" s="20">
        <v>549103.80000000109</v>
      </c>
      <c r="G129" s="20">
        <v>563974.27500000107</v>
      </c>
      <c r="H129" s="20">
        <v>563408.99500000011</v>
      </c>
      <c r="I129" s="20">
        <v>556174.46500000008</v>
      </c>
      <c r="J129" s="20">
        <v>1996331.5649999999</v>
      </c>
      <c r="K129" s="20">
        <v>546331.56500000006</v>
      </c>
      <c r="L129" s="20">
        <v>545587.29</v>
      </c>
      <c r="M129" s="20">
        <v>616462.70937240415</v>
      </c>
      <c r="N129" s="20">
        <v>1312178.6300000011</v>
      </c>
      <c r="O129" s="20">
        <v>572447.89500000107</v>
      </c>
      <c r="P129" s="20">
        <f t="shared" ref="P129:P131" si="220">+F129+G129+H129+I129+J129+K129+L129+M129+N129+O129</f>
        <v>7822001.1893724082</v>
      </c>
    </row>
    <row r="130" spans="3:16" x14ac:dyDescent="0.2">
      <c r="C130" s="23" t="s">
        <v>130</v>
      </c>
      <c r="D130" s="24" t="s">
        <v>131</v>
      </c>
      <c r="E130" s="20">
        <v>9000000</v>
      </c>
      <c r="F130" s="20">
        <v>536006.93999999948</v>
      </c>
      <c r="G130" s="20">
        <v>540194.21500000102</v>
      </c>
      <c r="H130" s="20">
        <v>539628.93500000006</v>
      </c>
      <c r="I130" s="20">
        <v>532394.40500000003</v>
      </c>
      <c r="J130" s="20">
        <v>522551.505</v>
      </c>
      <c r="K130" s="20">
        <v>522551.505</v>
      </c>
      <c r="L130" s="20">
        <v>568607.23</v>
      </c>
      <c r="M130" s="20">
        <v>538398.56999999995</v>
      </c>
      <c r="N130" s="20">
        <v>1288398.570000001</v>
      </c>
      <c r="O130" s="20">
        <v>548667.83500000101</v>
      </c>
      <c r="P130" s="20">
        <f t="shared" si="220"/>
        <v>6137399.7100000028</v>
      </c>
    </row>
    <row r="131" spans="3:16" x14ac:dyDescent="0.2">
      <c r="C131" s="23" t="s">
        <v>132</v>
      </c>
      <c r="D131" s="24" t="s">
        <v>133</v>
      </c>
      <c r="E131" s="20">
        <v>140000</v>
      </c>
      <c r="F131" s="20">
        <v>413</v>
      </c>
      <c r="G131" s="20">
        <v>442.00322</v>
      </c>
      <c r="H131" s="20">
        <v>11325.109</v>
      </c>
      <c r="I131" s="20">
        <v>0</v>
      </c>
      <c r="J131" s="20">
        <v>0</v>
      </c>
      <c r="K131" s="20">
        <v>0</v>
      </c>
      <c r="L131" s="20">
        <v>0</v>
      </c>
      <c r="M131" s="20">
        <v>0</v>
      </c>
      <c r="N131" s="20">
        <v>1184.9973</v>
      </c>
      <c r="O131" s="20">
        <v>0</v>
      </c>
      <c r="P131" s="20">
        <f t="shared" si="220"/>
        <v>13365.109520000002</v>
      </c>
    </row>
    <row r="132" spans="3:16" x14ac:dyDescent="0.2">
      <c r="C132" s="37">
        <v>2372</v>
      </c>
      <c r="D132" s="38" t="s">
        <v>134</v>
      </c>
      <c r="E132" s="105">
        <f t="shared" ref="E132:P132" si="221">+E133</f>
        <v>300000</v>
      </c>
      <c r="F132" s="15">
        <f t="shared" si="221"/>
        <v>27675.023800000003</v>
      </c>
      <c r="G132" s="15">
        <f t="shared" si="221"/>
        <v>1984.9199999999998</v>
      </c>
      <c r="H132" s="15">
        <f t="shared" si="221"/>
        <v>97569.5484</v>
      </c>
      <c r="I132" s="15">
        <f t="shared" si="221"/>
        <v>0</v>
      </c>
      <c r="J132" s="15">
        <f t="shared" si="221"/>
        <v>6790.6371999999992</v>
      </c>
      <c r="K132" s="15">
        <f t="shared" si="221"/>
        <v>12643.123819999999</v>
      </c>
      <c r="L132" s="15">
        <f t="shared" si="221"/>
        <v>55373.311300000001</v>
      </c>
      <c r="M132" s="15">
        <f t="shared" si="221"/>
        <v>73608.900999999998</v>
      </c>
      <c r="N132" s="15">
        <f t="shared" si="221"/>
        <v>2594.0057999999999</v>
      </c>
      <c r="O132" s="15">
        <f t="shared" si="221"/>
        <v>11109.841600000002</v>
      </c>
      <c r="P132" s="15">
        <f t="shared" si="221"/>
        <v>289349.31292</v>
      </c>
    </row>
    <row r="133" spans="3:16" x14ac:dyDescent="0.2">
      <c r="C133" s="34" t="s">
        <v>135</v>
      </c>
      <c r="D133" s="81" t="s">
        <v>284</v>
      </c>
      <c r="E133" s="20">
        <v>300000</v>
      </c>
      <c r="F133" s="20">
        <v>27675.023800000003</v>
      </c>
      <c r="G133" s="20">
        <v>1984.9199999999998</v>
      </c>
      <c r="H133" s="20">
        <v>97569.5484</v>
      </c>
      <c r="I133" s="20">
        <v>0</v>
      </c>
      <c r="J133" s="20">
        <v>6790.6371999999992</v>
      </c>
      <c r="K133" s="20">
        <v>12643.123819999999</v>
      </c>
      <c r="L133" s="20">
        <v>55373.311300000001</v>
      </c>
      <c r="M133" s="20">
        <v>73608.900999999998</v>
      </c>
      <c r="N133" s="20">
        <v>2594.0057999999999</v>
      </c>
      <c r="O133" s="20">
        <v>11109.841600000002</v>
      </c>
      <c r="P133" s="20">
        <f>+F133+G133+H133+I133+J133+K133+L133+M133+N133+O133</f>
        <v>289349.31292</v>
      </c>
    </row>
    <row r="134" spans="3:16" x14ac:dyDescent="0.2">
      <c r="C134" s="25">
        <v>239</v>
      </c>
      <c r="D134" s="76" t="s">
        <v>240</v>
      </c>
      <c r="E134" s="12">
        <f t="shared" ref="E134" si="222">SUM(E135:E140)</f>
        <v>5096666.67</v>
      </c>
      <c r="F134" s="12">
        <f t="shared" ref="F134:P134" si="223">SUM(F135:F140)</f>
        <v>1167774.7901999999</v>
      </c>
      <c r="G134" s="12">
        <f t="shared" ref="G134" si="224">SUM(G135:G140)</f>
        <v>486543.13203999994</v>
      </c>
      <c r="H134" s="12">
        <f t="shared" ref="H134" si="225">SUM(H135:H140)</f>
        <v>379952.51099999994</v>
      </c>
      <c r="I134" s="12">
        <f t="shared" ref="I134" si="226">SUM(I135:I140)</f>
        <v>20009.17338</v>
      </c>
      <c r="J134" s="12">
        <f t="shared" ref="J134:K134" si="227">SUM(J135:J140)</f>
        <v>760882.25240000011</v>
      </c>
      <c r="K134" s="12">
        <f t="shared" si="227"/>
        <v>1079259.4293</v>
      </c>
      <c r="L134" s="12">
        <f t="shared" ref="L134:M134" si="228">SUM(L135:L140)</f>
        <v>271204.96959999995</v>
      </c>
      <c r="M134" s="12">
        <f t="shared" si="228"/>
        <v>126208.52109999998</v>
      </c>
      <c r="N134" s="12">
        <f t="shared" ref="N134:O134" si="229">SUM(N135:N140)</f>
        <v>7068.0466000000006</v>
      </c>
      <c r="O134" s="12">
        <f t="shared" si="229"/>
        <v>363223.59271999996</v>
      </c>
      <c r="P134" s="12">
        <f t="shared" si="223"/>
        <v>4662126.4183399994</v>
      </c>
    </row>
    <row r="135" spans="3:16" x14ac:dyDescent="0.2">
      <c r="C135" s="23" t="s">
        <v>136</v>
      </c>
      <c r="D135" s="71" t="s">
        <v>241</v>
      </c>
      <c r="E135" s="20">
        <v>746666.67</v>
      </c>
      <c r="F135" s="20">
        <v>8957.7254000000012</v>
      </c>
      <c r="G135" s="20">
        <v>11249.636400000001</v>
      </c>
      <c r="H135" s="20">
        <v>1185.0032000000001</v>
      </c>
      <c r="I135" s="20">
        <v>0</v>
      </c>
      <c r="J135" s="20">
        <v>194121.8</v>
      </c>
      <c r="K135" s="20">
        <v>3317.9947999999999</v>
      </c>
      <c r="L135" s="20">
        <v>0</v>
      </c>
      <c r="M135" s="20">
        <v>107626.29999999999</v>
      </c>
      <c r="N135" s="20">
        <v>0</v>
      </c>
      <c r="O135" s="20">
        <v>49565.150699999998</v>
      </c>
      <c r="P135" s="20">
        <f t="shared" ref="P135:P140" si="230">+F135+G135+H135+I135+J135+K135+L135+M135+N135+O135</f>
        <v>376023.61049999995</v>
      </c>
    </row>
    <row r="136" spans="3:16" ht="16.5" customHeight="1" x14ac:dyDescent="0.2">
      <c r="C136" s="23" t="s">
        <v>137</v>
      </c>
      <c r="D136" s="71" t="s">
        <v>281</v>
      </c>
      <c r="E136" s="20">
        <v>2000000</v>
      </c>
      <c r="F136" s="20">
        <v>1158817.0647999998</v>
      </c>
      <c r="G136" s="20">
        <v>147330.5166</v>
      </c>
      <c r="H136" s="20">
        <v>282710.99479999999</v>
      </c>
      <c r="I136" s="20">
        <v>10455.302199999998</v>
      </c>
      <c r="J136" s="20">
        <v>548079.44760000007</v>
      </c>
      <c r="K136" s="20">
        <v>988882.57440000004</v>
      </c>
      <c r="L136" s="20">
        <v>172951.70319999999</v>
      </c>
      <c r="M136" s="20">
        <v>5194.9971999999998</v>
      </c>
      <c r="N136" s="20">
        <v>899.9978000000001</v>
      </c>
      <c r="O136" s="20">
        <v>250601.3731</v>
      </c>
      <c r="P136" s="20">
        <f t="shared" si="230"/>
        <v>3565923.9716999996</v>
      </c>
    </row>
    <row r="137" spans="3:16" x14ac:dyDescent="0.2">
      <c r="C137" s="23" t="s">
        <v>138</v>
      </c>
      <c r="D137" s="82" t="s">
        <v>242</v>
      </c>
      <c r="E137" s="20">
        <v>200000</v>
      </c>
      <c r="F137" s="20">
        <v>0</v>
      </c>
      <c r="G137" s="20">
        <v>0</v>
      </c>
      <c r="H137" s="20">
        <v>0</v>
      </c>
      <c r="I137" s="20">
        <v>0</v>
      </c>
      <c r="J137" s="20">
        <v>0</v>
      </c>
      <c r="K137" s="20">
        <v>0</v>
      </c>
      <c r="L137" s="20">
        <v>0</v>
      </c>
      <c r="M137" s="20">
        <v>0</v>
      </c>
      <c r="N137" s="20">
        <v>0</v>
      </c>
      <c r="O137" s="20">
        <v>0</v>
      </c>
      <c r="P137" s="20">
        <f t="shared" si="230"/>
        <v>0</v>
      </c>
    </row>
    <row r="138" spans="3:16" ht="26.25" customHeight="1" x14ac:dyDescent="0.2">
      <c r="C138" s="34" t="s">
        <v>139</v>
      </c>
      <c r="D138" s="81" t="s">
        <v>243</v>
      </c>
      <c r="E138" s="20">
        <v>100000</v>
      </c>
      <c r="F138" s="20">
        <v>0</v>
      </c>
      <c r="G138" s="20">
        <v>0</v>
      </c>
      <c r="H138" s="20">
        <v>0</v>
      </c>
      <c r="I138" s="20">
        <v>0</v>
      </c>
      <c r="J138" s="20">
        <v>0</v>
      </c>
      <c r="K138" s="20">
        <v>0</v>
      </c>
      <c r="L138" s="20">
        <v>0</v>
      </c>
      <c r="M138" s="20">
        <v>0</v>
      </c>
      <c r="N138" s="20">
        <v>0</v>
      </c>
      <c r="O138" s="20">
        <v>0</v>
      </c>
      <c r="P138" s="20">
        <f t="shared" si="230"/>
        <v>0</v>
      </c>
    </row>
    <row r="139" spans="3:16" x14ac:dyDescent="0.2">
      <c r="C139" s="34" t="s">
        <v>140</v>
      </c>
      <c r="D139" s="81" t="s">
        <v>244</v>
      </c>
      <c r="E139" s="20">
        <v>50000</v>
      </c>
      <c r="F139" s="20">
        <v>0</v>
      </c>
      <c r="G139" s="20">
        <v>15990.002999999999</v>
      </c>
      <c r="H139" s="20">
        <v>15549.9928</v>
      </c>
      <c r="I139" s="20">
        <v>0</v>
      </c>
      <c r="J139" s="20">
        <v>0</v>
      </c>
      <c r="K139" s="20">
        <v>0</v>
      </c>
      <c r="L139" s="20">
        <v>5413.6984000000002</v>
      </c>
      <c r="M139" s="20">
        <v>0</v>
      </c>
      <c r="N139" s="20">
        <v>0</v>
      </c>
      <c r="O139" s="20">
        <v>135.00379999999998</v>
      </c>
      <c r="P139" s="20">
        <f t="shared" si="230"/>
        <v>37088.697999999997</v>
      </c>
    </row>
    <row r="140" spans="3:16" x14ac:dyDescent="0.2">
      <c r="C140" s="23" t="s">
        <v>141</v>
      </c>
      <c r="D140" s="71" t="s">
        <v>280</v>
      </c>
      <c r="E140" s="20">
        <v>2000000</v>
      </c>
      <c r="F140" s="20">
        <v>0</v>
      </c>
      <c r="G140" s="20">
        <v>311972.97603999998</v>
      </c>
      <c r="H140" s="20">
        <v>80506.520199999999</v>
      </c>
      <c r="I140" s="20">
        <v>9553.8711800000001</v>
      </c>
      <c r="J140" s="20">
        <v>18681.004800000002</v>
      </c>
      <c r="K140" s="20">
        <v>87058.860100000005</v>
      </c>
      <c r="L140" s="20">
        <v>92839.567999999999</v>
      </c>
      <c r="M140" s="20">
        <v>13387.223899999999</v>
      </c>
      <c r="N140" s="20">
        <v>6168.0488000000005</v>
      </c>
      <c r="O140" s="20">
        <v>62922.065119999999</v>
      </c>
      <c r="P140" s="20">
        <f t="shared" si="230"/>
        <v>683090.13814000005</v>
      </c>
    </row>
    <row r="141" spans="3:16" x14ac:dyDescent="0.2">
      <c r="C141" s="31">
        <v>24</v>
      </c>
      <c r="D141" s="41" t="s">
        <v>142</v>
      </c>
      <c r="E141" s="9">
        <f t="shared" ref="E141:P141" si="231">+E142</f>
        <v>2100000</v>
      </c>
      <c r="F141" s="9">
        <f t="shared" si="231"/>
        <v>0</v>
      </c>
      <c r="G141" s="9">
        <f t="shared" si="231"/>
        <v>5000000</v>
      </c>
      <c r="H141" s="9">
        <f t="shared" si="231"/>
        <v>199394.13</v>
      </c>
      <c r="I141" s="9">
        <f t="shared" si="231"/>
        <v>0</v>
      </c>
      <c r="J141" s="9">
        <f t="shared" si="231"/>
        <v>97940</v>
      </c>
      <c r="K141" s="9">
        <f t="shared" si="231"/>
        <v>70000</v>
      </c>
      <c r="L141" s="9">
        <f t="shared" si="231"/>
        <v>40000</v>
      </c>
      <c r="M141" s="9">
        <f t="shared" si="231"/>
        <v>0</v>
      </c>
      <c r="N141" s="9">
        <f t="shared" si="231"/>
        <v>50000</v>
      </c>
      <c r="O141" s="9">
        <f t="shared" si="231"/>
        <v>0</v>
      </c>
      <c r="P141" s="9">
        <f t="shared" si="231"/>
        <v>5457334.1299999999</v>
      </c>
    </row>
    <row r="142" spans="3:16" ht="25.5" x14ac:dyDescent="0.2">
      <c r="C142" s="25">
        <v>241</v>
      </c>
      <c r="D142" s="76" t="s">
        <v>266</v>
      </c>
      <c r="E142" s="30">
        <f t="shared" ref="E142:P142" si="232">+E143+E144</f>
        <v>2100000</v>
      </c>
      <c r="F142" s="30">
        <f t="shared" si="232"/>
        <v>0</v>
      </c>
      <c r="G142" s="30">
        <f t="shared" si="232"/>
        <v>5000000</v>
      </c>
      <c r="H142" s="30">
        <f t="shared" si="232"/>
        <v>199394.13</v>
      </c>
      <c r="I142" s="30">
        <f t="shared" si="232"/>
        <v>0</v>
      </c>
      <c r="J142" s="30">
        <f t="shared" ref="J142:K142" si="233">+J143+J144</f>
        <v>97940</v>
      </c>
      <c r="K142" s="30">
        <f t="shared" si="233"/>
        <v>70000</v>
      </c>
      <c r="L142" s="30">
        <f t="shared" ref="L142:M142" si="234">+L143+L144</f>
        <v>40000</v>
      </c>
      <c r="M142" s="30">
        <f t="shared" si="234"/>
        <v>0</v>
      </c>
      <c r="N142" s="30">
        <f t="shared" ref="N142:O142" si="235">+N143+N144</f>
        <v>50000</v>
      </c>
      <c r="O142" s="30">
        <f t="shared" si="235"/>
        <v>0</v>
      </c>
      <c r="P142" s="30">
        <f t="shared" si="232"/>
        <v>5457334.1299999999</v>
      </c>
    </row>
    <row r="143" spans="3:16" ht="18" customHeight="1" x14ac:dyDescent="0.2">
      <c r="C143" s="23" t="s">
        <v>144</v>
      </c>
      <c r="D143" s="33" t="s">
        <v>245</v>
      </c>
      <c r="E143" s="20">
        <v>800000</v>
      </c>
      <c r="F143" s="20">
        <v>0</v>
      </c>
      <c r="G143" s="20">
        <v>0</v>
      </c>
      <c r="H143" s="20">
        <v>0</v>
      </c>
      <c r="I143" s="20">
        <v>0</v>
      </c>
      <c r="J143" s="20">
        <v>0</v>
      </c>
      <c r="K143" s="20">
        <v>0</v>
      </c>
      <c r="L143" s="20">
        <v>0</v>
      </c>
      <c r="M143" s="20">
        <v>0</v>
      </c>
      <c r="N143" s="20">
        <v>0</v>
      </c>
      <c r="O143" s="20">
        <v>0</v>
      </c>
      <c r="P143" s="20">
        <f t="shared" ref="P143:P144" si="236">+F143+G143+H143+I143+J143+K143+L143+M143+N143+O143</f>
        <v>0</v>
      </c>
    </row>
    <row r="144" spans="3:16" ht="25.5" x14ac:dyDescent="0.2">
      <c r="C144" s="34" t="s">
        <v>260</v>
      </c>
      <c r="D144" s="132" t="s">
        <v>267</v>
      </c>
      <c r="E144" s="20">
        <v>1300000</v>
      </c>
      <c r="F144" s="20">
        <v>0</v>
      </c>
      <c r="G144" s="20">
        <v>5000000</v>
      </c>
      <c r="H144" s="20">
        <v>199394.13</v>
      </c>
      <c r="I144" s="20">
        <v>0</v>
      </c>
      <c r="J144" s="20">
        <v>97940</v>
      </c>
      <c r="K144" s="20">
        <v>70000</v>
      </c>
      <c r="L144" s="20">
        <v>40000</v>
      </c>
      <c r="M144" s="20">
        <v>0</v>
      </c>
      <c r="N144" s="20">
        <v>50000</v>
      </c>
      <c r="O144" s="20">
        <v>0</v>
      </c>
      <c r="P144" s="20">
        <f t="shared" si="236"/>
        <v>5457334.1299999999</v>
      </c>
    </row>
    <row r="145" spans="3:20" ht="27" customHeight="1" x14ac:dyDescent="0.2">
      <c r="C145" s="31">
        <v>26</v>
      </c>
      <c r="D145" s="106" t="s">
        <v>147</v>
      </c>
      <c r="E145" s="9">
        <f t="shared" ref="E145" si="237">+E146+E151+E154+E157+E160</f>
        <v>54065360.469999999</v>
      </c>
      <c r="F145" s="9">
        <f t="shared" ref="F145:P145" si="238">+F146+F151+F154+F157+F160</f>
        <v>406394.82019999996</v>
      </c>
      <c r="G145" s="9">
        <f t="shared" ref="G145:H145" si="239">+G146+G151+G154+G157+G160</f>
        <v>3879012.3292</v>
      </c>
      <c r="H145" s="9">
        <f t="shared" si="239"/>
        <v>14788018.621400002</v>
      </c>
      <c r="I145" s="9">
        <f t="shared" ref="I145" si="240">+I146+I151+I154+I157+I160</f>
        <v>970139.99719999998</v>
      </c>
      <c r="J145" s="9">
        <f t="shared" ref="J145:K145" si="241">+J146+J151+J154+J157+J160</f>
        <v>15945562.893399999</v>
      </c>
      <c r="K145" s="9">
        <f t="shared" si="241"/>
        <v>150153.18280000001</v>
      </c>
      <c r="L145" s="9">
        <f t="shared" ref="L145:M145" si="242">+L146+L151+L154+L157+L160</f>
        <v>1105540.1356000002</v>
      </c>
      <c r="M145" s="9">
        <f t="shared" si="242"/>
        <v>24469667.356400002</v>
      </c>
      <c r="N145" s="9">
        <f t="shared" ref="N145:O145" si="243">+N146+N151+N154+N157+N160</f>
        <v>1043418.24</v>
      </c>
      <c r="O145" s="9">
        <f t="shared" si="243"/>
        <v>861097.85320000001</v>
      </c>
      <c r="P145" s="9">
        <f t="shared" si="238"/>
        <v>63619005.429400004</v>
      </c>
    </row>
    <row r="146" spans="3:20" ht="15" customHeight="1" x14ac:dyDescent="0.2">
      <c r="C146" s="25">
        <v>261</v>
      </c>
      <c r="D146" s="76" t="s">
        <v>148</v>
      </c>
      <c r="E146" s="12">
        <f t="shared" ref="E146" si="244">+E147+E148+E149+E150</f>
        <v>11381669</v>
      </c>
      <c r="F146" s="12">
        <f t="shared" ref="F146:P146" si="245">+F147+F148+F149+F150</f>
        <v>406394.82019999996</v>
      </c>
      <c r="G146" s="12">
        <f t="shared" ref="G146:H146" si="246">+G147+G148+G149+G150</f>
        <v>735352.32919999992</v>
      </c>
      <c r="H146" s="12">
        <f t="shared" si="246"/>
        <v>13793338.801400002</v>
      </c>
      <c r="I146" s="12">
        <f t="shared" ref="I146" si="247">+I147+I148+I149+I150</f>
        <v>187799.99720000001</v>
      </c>
      <c r="J146" s="12">
        <f t="shared" ref="J146:K146" si="248">+J147+J148+J149+J150</f>
        <v>15945562.893399999</v>
      </c>
      <c r="K146" s="12">
        <f t="shared" si="248"/>
        <v>150153.18280000001</v>
      </c>
      <c r="L146" s="12">
        <f t="shared" ref="L146:M146" si="249">+L147+L148+L149+L150</f>
        <v>548580.13560000004</v>
      </c>
      <c r="M146" s="12">
        <f t="shared" si="249"/>
        <v>246203.46</v>
      </c>
      <c r="N146" s="12">
        <f t="shared" ref="N146:O146" si="250">+N147+N148+N149+N150</f>
        <v>60888</v>
      </c>
      <c r="O146" s="12">
        <f t="shared" si="250"/>
        <v>521073.53320000006</v>
      </c>
      <c r="P146" s="12">
        <f t="shared" si="245"/>
        <v>32595347.153000005</v>
      </c>
    </row>
    <row r="147" spans="3:20" x14ac:dyDescent="0.2">
      <c r="C147" s="23" t="s">
        <v>149</v>
      </c>
      <c r="D147" s="71" t="s">
        <v>246</v>
      </c>
      <c r="E147" s="20">
        <v>1000000</v>
      </c>
      <c r="F147" s="20">
        <v>64664</v>
      </c>
      <c r="G147" s="20">
        <v>0</v>
      </c>
      <c r="H147" s="20">
        <v>0</v>
      </c>
      <c r="I147" s="20">
        <v>0</v>
      </c>
      <c r="J147" s="20">
        <v>0</v>
      </c>
      <c r="K147" s="20">
        <v>0</v>
      </c>
      <c r="L147" s="20">
        <v>0</v>
      </c>
      <c r="M147" s="20">
        <v>154177.62</v>
      </c>
      <c r="N147" s="20">
        <v>60888</v>
      </c>
      <c r="O147" s="20">
        <v>156999</v>
      </c>
      <c r="P147" s="20">
        <f t="shared" ref="P147:P150" si="251">+F147+G147+H147+I147+J147+K147+L147+M147+N147+O147</f>
        <v>436728.62</v>
      </c>
    </row>
    <row r="148" spans="3:20" ht="24.75" customHeight="1" x14ac:dyDescent="0.2">
      <c r="C148" s="23" t="s">
        <v>150</v>
      </c>
      <c r="D148" s="71" t="s">
        <v>278</v>
      </c>
      <c r="E148" s="20">
        <v>9381669</v>
      </c>
      <c r="F148" s="20">
        <v>341730.82019999996</v>
      </c>
      <c r="G148" s="20">
        <v>735352.32919999992</v>
      </c>
      <c r="H148" s="20">
        <v>13725845.231400002</v>
      </c>
      <c r="I148" s="20">
        <v>7299.9991999999993</v>
      </c>
      <c r="J148" s="20">
        <v>15945562.893399999</v>
      </c>
      <c r="K148" s="20">
        <v>0</v>
      </c>
      <c r="L148" s="20">
        <v>548580.13560000004</v>
      </c>
      <c r="M148" s="20">
        <v>0</v>
      </c>
      <c r="N148" s="20">
        <v>0</v>
      </c>
      <c r="O148" s="20">
        <v>243279.51440000004</v>
      </c>
      <c r="P148" s="20">
        <f t="shared" si="251"/>
        <v>31547650.923400003</v>
      </c>
      <c r="R148" s="117"/>
    </row>
    <row r="149" spans="3:20" ht="18" customHeight="1" x14ac:dyDescent="0.2">
      <c r="C149" s="23" t="s">
        <v>151</v>
      </c>
      <c r="D149" s="71" t="s">
        <v>279</v>
      </c>
      <c r="E149" s="20">
        <v>500000</v>
      </c>
      <c r="F149" s="20">
        <v>0</v>
      </c>
      <c r="G149" s="20">
        <v>0</v>
      </c>
      <c r="H149" s="20">
        <v>67493.570000000007</v>
      </c>
      <c r="I149" s="20">
        <v>180499.99800000002</v>
      </c>
      <c r="J149" s="20">
        <v>0</v>
      </c>
      <c r="K149" s="20">
        <v>102363.1828</v>
      </c>
      <c r="L149" s="20">
        <v>0</v>
      </c>
      <c r="M149" s="20">
        <v>92025.84</v>
      </c>
      <c r="N149" s="20">
        <v>0</v>
      </c>
      <c r="O149" s="20">
        <v>100558.01880000001</v>
      </c>
      <c r="P149" s="20">
        <f t="shared" si="251"/>
        <v>542940.60959999997</v>
      </c>
      <c r="R149" s="117"/>
    </row>
    <row r="150" spans="3:20" ht="18.75" customHeight="1" x14ac:dyDescent="0.2">
      <c r="C150" s="23" t="s">
        <v>152</v>
      </c>
      <c r="D150" s="71" t="s">
        <v>247</v>
      </c>
      <c r="E150" s="20">
        <v>500000</v>
      </c>
      <c r="F150" s="20">
        <v>0</v>
      </c>
      <c r="G150" s="20">
        <v>0</v>
      </c>
      <c r="H150" s="20">
        <v>0</v>
      </c>
      <c r="I150" s="20">
        <v>0</v>
      </c>
      <c r="J150" s="20">
        <v>0</v>
      </c>
      <c r="K150" s="20">
        <v>47790</v>
      </c>
      <c r="L150" s="20">
        <v>0</v>
      </c>
      <c r="M150" s="20">
        <v>0</v>
      </c>
      <c r="N150" s="20">
        <v>0</v>
      </c>
      <c r="O150" s="20">
        <v>20237</v>
      </c>
      <c r="P150" s="20">
        <f t="shared" si="251"/>
        <v>68027</v>
      </c>
      <c r="R150" s="127"/>
    </row>
    <row r="151" spans="3:20" ht="25.5" x14ac:dyDescent="0.2">
      <c r="C151" s="25">
        <v>262</v>
      </c>
      <c r="D151" s="76" t="s">
        <v>185</v>
      </c>
      <c r="E151" s="12">
        <f t="shared" ref="E151" si="252">+E152+E153</f>
        <v>987024.8</v>
      </c>
      <c r="F151" s="12">
        <f t="shared" ref="F151:P151" si="253">+F152+F153</f>
        <v>0</v>
      </c>
      <c r="G151" s="12">
        <f t="shared" ref="G151:H151" si="254">+G152+G153</f>
        <v>14160</v>
      </c>
      <c r="H151" s="12">
        <f t="shared" si="254"/>
        <v>994679.82000000007</v>
      </c>
      <c r="I151" s="12">
        <f t="shared" ref="I151" si="255">+I152+I153</f>
        <v>0</v>
      </c>
      <c r="J151" s="12">
        <f t="shared" ref="J151:K151" si="256">+J152+J153</f>
        <v>0</v>
      </c>
      <c r="K151" s="12">
        <f t="shared" si="256"/>
        <v>0</v>
      </c>
      <c r="L151" s="12">
        <f t="shared" ref="L151:M151" si="257">+L152+L153</f>
        <v>0</v>
      </c>
      <c r="M151" s="12">
        <f t="shared" si="257"/>
        <v>835440</v>
      </c>
      <c r="N151" s="12">
        <f t="shared" ref="N151:O151" si="258">+N152+N153</f>
        <v>0</v>
      </c>
      <c r="O151" s="12">
        <f t="shared" si="258"/>
        <v>0</v>
      </c>
      <c r="P151" s="12">
        <f t="shared" si="253"/>
        <v>1844279.82</v>
      </c>
    </row>
    <row r="152" spans="3:20" ht="18" customHeight="1" x14ac:dyDescent="0.2">
      <c r="C152" s="23" t="s">
        <v>153</v>
      </c>
      <c r="D152" s="71" t="s">
        <v>248</v>
      </c>
      <c r="E152" s="20">
        <v>937024.8</v>
      </c>
      <c r="F152" s="20">
        <v>0</v>
      </c>
      <c r="G152" s="20">
        <v>14160</v>
      </c>
      <c r="H152" s="20">
        <v>0</v>
      </c>
      <c r="I152" s="20">
        <v>0</v>
      </c>
      <c r="J152" s="20">
        <v>0</v>
      </c>
      <c r="K152" s="20">
        <v>0</v>
      </c>
      <c r="L152" s="20">
        <v>0</v>
      </c>
      <c r="M152" s="20">
        <v>835440</v>
      </c>
      <c r="N152" s="20">
        <v>0</v>
      </c>
      <c r="O152" s="20">
        <v>0</v>
      </c>
      <c r="P152" s="20">
        <f t="shared" ref="P152:P153" si="259">+F152+G152+H152+I152+J152+K152+L152+M152+N152+O152</f>
        <v>849600</v>
      </c>
      <c r="T152" s="122"/>
    </row>
    <row r="153" spans="3:20" ht="19.5" customHeight="1" x14ac:dyDescent="0.2">
      <c r="C153" s="23" t="s">
        <v>154</v>
      </c>
      <c r="D153" s="71" t="s">
        <v>249</v>
      </c>
      <c r="E153" s="20">
        <v>50000</v>
      </c>
      <c r="F153" s="20">
        <v>0</v>
      </c>
      <c r="G153" s="20">
        <v>0</v>
      </c>
      <c r="H153" s="20">
        <v>994679.82000000007</v>
      </c>
      <c r="I153" s="20">
        <v>0</v>
      </c>
      <c r="J153" s="20">
        <v>0</v>
      </c>
      <c r="K153" s="20">
        <v>0</v>
      </c>
      <c r="L153" s="20">
        <v>0</v>
      </c>
      <c r="M153" s="20">
        <v>0</v>
      </c>
      <c r="N153" s="20">
        <v>0</v>
      </c>
      <c r="O153" s="20">
        <v>0</v>
      </c>
      <c r="P153" s="20">
        <f t="shared" si="259"/>
        <v>994679.82000000007</v>
      </c>
    </row>
    <row r="154" spans="3:20" ht="25.5" x14ac:dyDescent="0.2">
      <c r="C154" s="107">
        <v>264</v>
      </c>
      <c r="D154" s="29" t="s">
        <v>155</v>
      </c>
      <c r="E154" s="108">
        <f t="shared" ref="E154" si="260">+E155+E156</f>
        <v>11000000</v>
      </c>
      <c r="F154" s="12">
        <f t="shared" ref="F154:P154" si="261">+F155+F156</f>
        <v>0</v>
      </c>
      <c r="G154" s="12">
        <f t="shared" ref="G154:H154" si="262">+G155+G156</f>
        <v>3129500</v>
      </c>
      <c r="H154" s="12">
        <f t="shared" si="262"/>
        <v>0</v>
      </c>
      <c r="I154" s="12">
        <f t="shared" ref="I154" si="263">+I155+I156</f>
        <v>0</v>
      </c>
      <c r="J154" s="12">
        <f t="shared" ref="J154:K154" si="264">+J155+J156</f>
        <v>0</v>
      </c>
      <c r="K154" s="12">
        <f t="shared" si="264"/>
        <v>0</v>
      </c>
      <c r="L154" s="12">
        <f t="shared" ref="L154:M154" si="265">+L155+L156</f>
        <v>0</v>
      </c>
      <c r="M154" s="12">
        <f t="shared" si="265"/>
        <v>23320770.976399999</v>
      </c>
      <c r="N154" s="12">
        <f t="shared" ref="N154:O154" si="266">+N155+N156</f>
        <v>0</v>
      </c>
      <c r="O154" s="12">
        <f t="shared" si="266"/>
        <v>0</v>
      </c>
      <c r="P154" s="12">
        <f t="shared" si="261"/>
        <v>26450270.976399999</v>
      </c>
    </row>
    <row r="155" spans="3:20" ht="18.75" customHeight="1" x14ac:dyDescent="0.2">
      <c r="C155" s="23" t="s">
        <v>156</v>
      </c>
      <c r="D155" s="33" t="s">
        <v>250</v>
      </c>
      <c r="E155" s="20">
        <v>10500000</v>
      </c>
      <c r="F155" s="20">
        <v>0</v>
      </c>
      <c r="G155" s="20">
        <v>3129500</v>
      </c>
      <c r="H155" s="20">
        <v>0</v>
      </c>
      <c r="I155" s="20">
        <v>0</v>
      </c>
      <c r="J155" s="20">
        <v>0</v>
      </c>
      <c r="K155" s="20">
        <v>0</v>
      </c>
      <c r="L155" s="20">
        <v>0</v>
      </c>
      <c r="M155" s="20">
        <v>23320770.976399999</v>
      </c>
      <c r="N155" s="20">
        <v>0</v>
      </c>
      <c r="O155" s="20">
        <v>0</v>
      </c>
      <c r="P155" s="20">
        <f t="shared" ref="P155:P156" si="267">+F155+G155+H155+I155+J155+K155+L155+M155+N155+O155</f>
        <v>26450270.976399999</v>
      </c>
    </row>
    <row r="156" spans="3:20" ht="16.5" customHeight="1" x14ac:dyDescent="0.2">
      <c r="C156" s="34" t="s">
        <v>157</v>
      </c>
      <c r="D156" s="36" t="s">
        <v>251</v>
      </c>
      <c r="E156" s="20">
        <v>500000</v>
      </c>
      <c r="F156" s="20">
        <v>0</v>
      </c>
      <c r="G156" s="20">
        <v>0</v>
      </c>
      <c r="H156" s="20">
        <v>0</v>
      </c>
      <c r="I156" s="20">
        <v>0</v>
      </c>
      <c r="J156" s="20">
        <v>0</v>
      </c>
      <c r="K156" s="20">
        <v>0</v>
      </c>
      <c r="L156" s="20">
        <v>0</v>
      </c>
      <c r="M156" s="20">
        <v>0</v>
      </c>
      <c r="N156" s="20">
        <v>0</v>
      </c>
      <c r="O156" s="20">
        <v>0</v>
      </c>
      <c r="P156" s="20">
        <f t="shared" si="267"/>
        <v>0</v>
      </c>
    </row>
    <row r="157" spans="3:20" x14ac:dyDescent="0.2">
      <c r="C157" s="25">
        <v>265</v>
      </c>
      <c r="D157" s="76" t="s">
        <v>158</v>
      </c>
      <c r="E157" s="12">
        <f t="shared" ref="E157" si="268">+E158+E159</f>
        <v>3916666.67</v>
      </c>
      <c r="F157" s="12">
        <f t="shared" ref="F157:P157" si="269">+F158+F159</f>
        <v>0</v>
      </c>
      <c r="G157" s="12">
        <f t="shared" ref="G157:H157" si="270">+G158+G159</f>
        <v>0</v>
      </c>
      <c r="H157" s="12">
        <f t="shared" si="270"/>
        <v>0</v>
      </c>
      <c r="I157" s="12">
        <f t="shared" ref="I157" si="271">+I158+I159</f>
        <v>0</v>
      </c>
      <c r="J157" s="12">
        <f t="shared" ref="J157:K157" si="272">+J158+J159</f>
        <v>0</v>
      </c>
      <c r="K157" s="12">
        <f t="shared" si="272"/>
        <v>0</v>
      </c>
      <c r="L157" s="12">
        <f t="shared" ref="L157:M157" si="273">+L158+L159</f>
        <v>0</v>
      </c>
      <c r="M157" s="12">
        <f t="shared" si="273"/>
        <v>6718.92</v>
      </c>
      <c r="N157" s="12">
        <f t="shared" ref="N157:O157" si="274">+N158+N159</f>
        <v>0</v>
      </c>
      <c r="O157" s="12">
        <f t="shared" si="274"/>
        <v>159960.79999999999</v>
      </c>
      <c r="P157" s="12">
        <f t="shared" si="269"/>
        <v>166679.72</v>
      </c>
    </row>
    <row r="158" spans="3:20" x14ac:dyDescent="0.2">
      <c r="C158" s="34" t="s">
        <v>159</v>
      </c>
      <c r="D158" s="81" t="s">
        <v>252</v>
      </c>
      <c r="E158" s="20">
        <v>3416666.67</v>
      </c>
      <c r="F158" s="20">
        <v>0</v>
      </c>
      <c r="G158" s="20">
        <v>0</v>
      </c>
      <c r="H158" s="20">
        <v>0</v>
      </c>
      <c r="I158" s="20">
        <v>0</v>
      </c>
      <c r="J158" s="20">
        <v>0</v>
      </c>
      <c r="K158" s="20">
        <v>0</v>
      </c>
      <c r="L158" s="20">
        <v>0</v>
      </c>
      <c r="M158" s="20">
        <v>6718.92</v>
      </c>
      <c r="N158" s="20">
        <v>0</v>
      </c>
      <c r="O158" s="20">
        <v>159960.79999999999</v>
      </c>
      <c r="P158" s="20">
        <f t="shared" ref="P158:P159" si="275">+F158+G158+H158+I158+J158+K158+L158+M158+N158+O158</f>
        <v>166679.72</v>
      </c>
    </row>
    <row r="159" spans="3:20" ht="25.5" x14ac:dyDescent="0.2">
      <c r="C159" s="34" t="s">
        <v>160</v>
      </c>
      <c r="D159" s="81" t="s">
        <v>253</v>
      </c>
      <c r="E159" s="20">
        <v>500000</v>
      </c>
      <c r="F159" s="20">
        <v>0</v>
      </c>
      <c r="G159" s="20">
        <v>0</v>
      </c>
      <c r="H159" s="20">
        <v>0</v>
      </c>
      <c r="I159" s="20">
        <v>0</v>
      </c>
      <c r="J159" s="20">
        <v>0</v>
      </c>
      <c r="K159" s="20">
        <v>0</v>
      </c>
      <c r="L159" s="20">
        <v>0</v>
      </c>
      <c r="M159" s="20">
        <v>0</v>
      </c>
      <c r="N159" s="20">
        <v>0</v>
      </c>
      <c r="O159" s="20">
        <v>0</v>
      </c>
      <c r="P159" s="20">
        <f t="shared" si="275"/>
        <v>0</v>
      </c>
    </row>
    <row r="160" spans="3:20" x14ac:dyDescent="0.2">
      <c r="C160" s="25">
        <v>268</v>
      </c>
      <c r="D160" s="76" t="s">
        <v>161</v>
      </c>
      <c r="E160" s="12">
        <f t="shared" ref="E160:P160" si="276">+E161</f>
        <v>26780000</v>
      </c>
      <c r="F160" s="12">
        <f t="shared" si="276"/>
        <v>0</v>
      </c>
      <c r="G160" s="12">
        <f t="shared" si="276"/>
        <v>0</v>
      </c>
      <c r="H160" s="12">
        <f t="shared" si="276"/>
        <v>0</v>
      </c>
      <c r="I160" s="12">
        <f t="shared" si="276"/>
        <v>782340</v>
      </c>
      <c r="J160" s="12">
        <f t="shared" si="276"/>
        <v>0</v>
      </c>
      <c r="K160" s="12">
        <f t="shared" si="276"/>
        <v>0</v>
      </c>
      <c r="L160" s="12">
        <f t="shared" si="276"/>
        <v>556960</v>
      </c>
      <c r="M160" s="12">
        <f t="shared" si="276"/>
        <v>60534</v>
      </c>
      <c r="N160" s="12">
        <f t="shared" si="276"/>
        <v>982530.24</v>
      </c>
      <c r="O160" s="12">
        <f t="shared" si="276"/>
        <v>180063.52</v>
      </c>
      <c r="P160" s="12">
        <f t="shared" si="276"/>
        <v>2562427.7600000002</v>
      </c>
    </row>
    <row r="161" spans="3:22" ht="22.5" customHeight="1" x14ac:dyDescent="0.2">
      <c r="C161" s="34" t="s">
        <v>162</v>
      </c>
      <c r="D161" s="81" t="s">
        <v>254</v>
      </c>
      <c r="E161" s="20">
        <v>26780000</v>
      </c>
      <c r="F161" s="20">
        <v>0</v>
      </c>
      <c r="G161" s="20">
        <v>0</v>
      </c>
      <c r="H161" s="20">
        <v>0</v>
      </c>
      <c r="I161" s="20">
        <v>782340</v>
      </c>
      <c r="J161" s="20">
        <v>0</v>
      </c>
      <c r="K161" s="20">
        <v>0</v>
      </c>
      <c r="L161" s="20">
        <v>556960</v>
      </c>
      <c r="M161" s="20">
        <v>60534</v>
      </c>
      <c r="N161" s="20">
        <v>982530.24</v>
      </c>
      <c r="O161" s="20">
        <v>180063.52</v>
      </c>
      <c r="P161" s="20">
        <f>+F161+G161+H161+I161+J161+K161+L161+M161+N161+O161</f>
        <v>2562427.7600000002</v>
      </c>
    </row>
    <row r="162" spans="3:22" ht="22.5" customHeight="1" x14ac:dyDescent="0.2">
      <c r="C162" s="31">
        <v>27</v>
      </c>
      <c r="D162" s="106" t="s">
        <v>297</v>
      </c>
      <c r="E162" s="9">
        <f>+E163</f>
        <v>73375091.470000044</v>
      </c>
      <c r="F162" s="9">
        <f t="shared" ref="F162:P162" si="277">+F163</f>
        <v>0</v>
      </c>
      <c r="G162" s="9">
        <f t="shared" si="277"/>
        <v>0</v>
      </c>
      <c r="H162" s="9">
        <f t="shared" si="277"/>
        <v>0</v>
      </c>
      <c r="I162" s="9">
        <f t="shared" si="277"/>
        <v>0</v>
      </c>
      <c r="J162" s="9">
        <f t="shared" si="277"/>
        <v>0</v>
      </c>
      <c r="K162" s="9">
        <f t="shared" si="277"/>
        <v>0</v>
      </c>
      <c r="L162" s="9">
        <f t="shared" si="277"/>
        <v>0</v>
      </c>
      <c r="M162" s="9">
        <f t="shared" si="277"/>
        <v>0</v>
      </c>
      <c r="N162" s="9">
        <f t="shared" si="277"/>
        <v>0</v>
      </c>
      <c r="O162" s="9">
        <f t="shared" si="277"/>
        <v>0</v>
      </c>
      <c r="P162" s="9">
        <f t="shared" si="277"/>
        <v>0</v>
      </c>
    </row>
    <row r="163" spans="3:22" ht="22.5" customHeight="1" x14ac:dyDescent="0.2">
      <c r="C163" s="25">
        <v>271</v>
      </c>
      <c r="D163" s="76" t="s">
        <v>298</v>
      </c>
      <c r="E163" s="12">
        <f>SUM(E164:E165)</f>
        <v>73375091.470000044</v>
      </c>
      <c r="F163" s="12">
        <f t="shared" ref="F163:P163" si="278">SUM(F164:F165)</f>
        <v>0</v>
      </c>
      <c r="G163" s="12">
        <f t="shared" si="278"/>
        <v>0</v>
      </c>
      <c r="H163" s="12">
        <f t="shared" si="278"/>
        <v>0</v>
      </c>
      <c r="I163" s="12">
        <f t="shared" si="278"/>
        <v>0</v>
      </c>
      <c r="J163" s="12">
        <f t="shared" si="278"/>
        <v>0</v>
      </c>
      <c r="K163" s="12">
        <f t="shared" si="278"/>
        <v>0</v>
      </c>
      <c r="L163" s="12">
        <f t="shared" si="278"/>
        <v>0</v>
      </c>
      <c r="M163" s="12">
        <f t="shared" si="278"/>
        <v>0</v>
      </c>
      <c r="N163" s="12">
        <f t="shared" si="278"/>
        <v>0</v>
      </c>
      <c r="O163" s="12">
        <f t="shared" ref="O163" si="279">SUM(O164:O165)</f>
        <v>0</v>
      </c>
      <c r="P163" s="12">
        <f t="shared" si="278"/>
        <v>0</v>
      </c>
    </row>
    <row r="164" spans="3:22" ht="22.5" customHeight="1" x14ac:dyDescent="0.2">
      <c r="C164" s="23" t="s">
        <v>299</v>
      </c>
      <c r="D164" s="71" t="s">
        <v>317</v>
      </c>
      <c r="E164" s="20">
        <v>68586289.969999999</v>
      </c>
      <c r="F164" s="20">
        <v>0</v>
      </c>
      <c r="G164" s="20">
        <v>0</v>
      </c>
      <c r="H164" s="20">
        <v>0</v>
      </c>
      <c r="I164" s="20">
        <v>0</v>
      </c>
      <c r="J164" s="20">
        <v>0</v>
      </c>
      <c r="K164" s="20">
        <v>0</v>
      </c>
      <c r="L164" s="20">
        <v>0</v>
      </c>
      <c r="M164" s="20">
        <v>0</v>
      </c>
      <c r="N164" s="20">
        <v>0</v>
      </c>
      <c r="O164" s="20">
        <v>0</v>
      </c>
      <c r="P164" s="20">
        <f>+F164+G164+H164+I164+J164+K164+L164+M164+N164</f>
        <v>0</v>
      </c>
    </row>
    <row r="165" spans="3:22" ht="22.5" customHeight="1" x14ac:dyDescent="0.2">
      <c r="C165" s="23" t="s">
        <v>300</v>
      </c>
      <c r="D165" s="71" t="s">
        <v>318</v>
      </c>
      <c r="E165" s="20">
        <v>4788801.5000000419</v>
      </c>
      <c r="F165" s="20">
        <v>0</v>
      </c>
      <c r="G165" s="20">
        <v>0</v>
      </c>
      <c r="H165" s="20">
        <v>0</v>
      </c>
      <c r="I165" s="20">
        <v>0</v>
      </c>
      <c r="J165" s="20">
        <v>0</v>
      </c>
      <c r="K165" s="20">
        <v>0</v>
      </c>
      <c r="L165" s="20">
        <v>0</v>
      </c>
      <c r="M165" s="20">
        <v>0</v>
      </c>
      <c r="N165" s="20">
        <v>0</v>
      </c>
      <c r="O165" s="20">
        <v>0</v>
      </c>
      <c r="P165" s="20">
        <f>+F165+G165+H165+I165+J165+K165+L165+M165+N165</f>
        <v>0</v>
      </c>
    </row>
    <row r="166" spans="3:22" ht="22.5" customHeight="1" x14ac:dyDescent="0.2">
      <c r="C166" s="42"/>
      <c r="D166" s="43"/>
      <c r="E166" s="44"/>
      <c r="F166" s="44"/>
      <c r="G166" s="44"/>
      <c r="H166" s="44"/>
      <c r="I166" s="44"/>
      <c r="J166" s="44"/>
      <c r="K166" s="44"/>
      <c r="L166" s="44"/>
      <c r="M166" s="44"/>
      <c r="N166" s="44"/>
      <c r="O166" s="44"/>
      <c r="P166" s="44"/>
    </row>
    <row r="167" spans="3:22" x14ac:dyDescent="0.2">
      <c r="C167" s="42"/>
      <c r="D167" s="43"/>
      <c r="E167" s="44"/>
      <c r="F167" s="44"/>
      <c r="G167" s="44"/>
      <c r="H167" s="44"/>
      <c r="I167" s="44"/>
      <c r="J167" s="44"/>
      <c r="K167" s="44"/>
      <c r="L167" s="44"/>
      <c r="M167" s="44"/>
      <c r="N167" s="44"/>
      <c r="O167" s="44"/>
      <c r="P167" s="44"/>
      <c r="T167" s="117"/>
      <c r="U167" s="117"/>
      <c r="V167" s="122"/>
    </row>
    <row r="168" spans="3:22" x14ac:dyDescent="0.2">
      <c r="C168" s="109"/>
      <c r="D168" s="46" t="s">
        <v>163</v>
      </c>
      <c r="E168" s="110">
        <f>+E5+E40+E86+E141+E145+E162</f>
        <v>881121943</v>
      </c>
      <c r="F168" s="44">
        <f t="shared" ref="F168:I168" si="280">+F5+F40+F84+F86+F141+F145</f>
        <v>51288050.322336331</v>
      </c>
      <c r="G168" s="44">
        <f t="shared" si="280"/>
        <v>58403074.791176595</v>
      </c>
      <c r="H168" s="44">
        <f t="shared" si="280"/>
        <v>72612914.693782151</v>
      </c>
      <c r="I168" s="44">
        <f t="shared" si="280"/>
        <v>49206294.495418534</v>
      </c>
      <c r="J168" s="44">
        <f t="shared" ref="J168:K168" si="281">+J5+J40+J84+J86+J141+J145</f>
        <v>66095176.970393471</v>
      </c>
      <c r="K168" s="44">
        <f t="shared" si="281"/>
        <v>47801844.014547035</v>
      </c>
      <c r="L168" s="44">
        <f t="shared" ref="L168:M168" si="282">+L5+L40+L84+L86+L141+L145</f>
        <v>57807450.455316193</v>
      </c>
      <c r="M168" s="44">
        <f t="shared" si="282"/>
        <v>77903971.961133137</v>
      </c>
      <c r="N168" s="44">
        <f t="shared" ref="N168:O168" si="283">+N5+N40+N84+N86+N141+N145</f>
        <v>54664114.747951202</v>
      </c>
      <c r="O168" s="44">
        <f t="shared" si="283"/>
        <v>57184086.633462697</v>
      </c>
      <c r="P168" s="44">
        <f>+P5+P40+P86+P141+P145</f>
        <v>589359660.29551733</v>
      </c>
    </row>
    <row r="169" spans="3:22" x14ac:dyDescent="0.2">
      <c r="C169" s="47"/>
      <c r="D169" s="48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122"/>
      <c r="U169" s="122"/>
    </row>
    <row r="170" spans="3:22" ht="38.25" x14ac:dyDescent="0.2">
      <c r="C170" s="94" t="s">
        <v>164</v>
      </c>
      <c r="D170" s="49" t="s">
        <v>165</v>
      </c>
      <c r="E170" s="96">
        <f t="shared" ref="E170:P171" si="284">+E171</f>
        <v>20527000</v>
      </c>
      <c r="F170" s="6">
        <f t="shared" si="284"/>
        <v>1297691.4188017498</v>
      </c>
      <c r="G170" s="6">
        <f t="shared" si="284"/>
        <v>1297691.4188017498</v>
      </c>
      <c r="H170" s="6">
        <f t="shared" si="284"/>
        <v>1155356.8381556498</v>
      </c>
      <c r="I170" s="6">
        <f t="shared" si="284"/>
        <v>1157869.3541391499</v>
      </c>
      <c r="J170" s="6">
        <f t="shared" si="284"/>
        <v>1525285.5349883498</v>
      </c>
      <c r="K170" s="6">
        <f t="shared" si="284"/>
        <v>1241189.4515</v>
      </c>
      <c r="L170" s="6">
        <f t="shared" si="284"/>
        <v>1703960.39727395</v>
      </c>
      <c r="M170" s="6">
        <f t="shared" si="284"/>
        <v>1549707.8118923001</v>
      </c>
      <c r="N170" s="6">
        <f t="shared" si="284"/>
        <v>1538363.4236383</v>
      </c>
      <c r="O170" s="6">
        <f t="shared" si="284"/>
        <v>1440592.07431595</v>
      </c>
      <c r="P170" s="6">
        <f t="shared" si="284"/>
        <v>13907707.723507147</v>
      </c>
    </row>
    <row r="171" spans="3:22" ht="25.5" x14ac:dyDescent="0.2">
      <c r="C171" s="111" t="s">
        <v>166</v>
      </c>
      <c r="D171" s="51" t="s">
        <v>167</v>
      </c>
      <c r="E171" s="12">
        <f>+E172+E182</f>
        <v>20527000</v>
      </c>
      <c r="F171" s="12">
        <f t="shared" si="284"/>
        <v>1297691.4188017498</v>
      </c>
      <c r="G171" s="12">
        <f t="shared" si="284"/>
        <v>1297691.4188017498</v>
      </c>
      <c r="H171" s="12">
        <f t="shared" si="284"/>
        <v>1155356.8381556498</v>
      </c>
      <c r="I171" s="12">
        <f t="shared" si="284"/>
        <v>1157869.3541391499</v>
      </c>
      <c r="J171" s="12">
        <f t="shared" si="284"/>
        <v>1525285.5349883498</v>
      </c>
      <c r="K171" s="12">
        <f t="shared" si="284"/>
        <v>1241189.4515</v>
      </c>
      <c r="L171" s="12">
        <f t="shared" si="284"/>
        <v>1703960.39727395</v>
      </c>
      <c r="M171" s="12">
        <f t="shared" si="284"/>
        <v>1549707.8118923001</v>
      </c>
      <c r="N171" s="12">
        <f t="shared" si="284"/>
        <v>1538363.4236383</v>
      </c>
      <c r="O171" s="12">
        <f t="shared" si="284"/>
        <v>1440592.07431595</v>
      </c>
      <c r="P171" s="12">
        <f t="shared" si="284"/>
        <v>13907707.723507147</v>
      </c>
    </row>
    <row r="172" spans="3:22" ht="21" customHeight="1" x14ac:dyDescent="0.2">
      <c r="C172" s="7">
        <v>21</v>
      </c>
      <c r="D172" s="52" t="s">
        <v>5</v>
      </c>
      <c r="E172" s="9">
        <f t="shared" ref="E172:I172" si="285">+E173+E178</f>
        <v>19527000</v>
      </c>
      <c r="F172" s="9">
        <f t="shared" si="285"/>
        <v>1297691.4188017498</v>
      </c>
      <c r="G172" s="9">
        <f t="shared" si="285"/>
        <v>1297691.4188017498</v>
      </c>
      <c r="H172" s="9">
        <f t="shared" si="285"/>
        <v>1155356.8381556498</v>
      </c>
      <c r="I172" s="9">
        <f t="shared" si="285"/>
        <v>1157869.3541391499</v>
      </c>
      <c r="J172" s="9">
        <f t="shared" ref="J172:K172" si="286">+J173+J178</f>
        <v>1525285.5349883498</v>
      </c>
      <c r="K172" s="9">
        <f t="shared" si="286"/>
        <v>1241189.4515</v>
      </c>
      <c r="L172" s="9">
        <f t="shared" ref="L172:M172" si="287">+L173+L178</f>
        <v>1703960.39727395</v>
      </c>
      <c r="M172" s="9">
        <f t="shared" si="287"/>
        <v>1549707.8118923001</v>
      </c>
      <c r="N172" s="9">
        <f t="shared" ref="N172:O172" si="288">+N173+N178</f>
        <v>1538363.4236383</v>
      </c>
      <c r="O172" s="9">
        <f t="shared" si="288"/>
        <v>1440592.07431595</v>
      </c>
      <c r="P172" s="9">
        <f>+P173+P178+P182</f>
        <v>13907707.723507147</v>
      </c>
      <c r="Q172" s="117"/>
    </row>
    <row r="173" spans="3:22" x14ac:dyDescent="0.2">
      <c r="C173" s="10" t="s">
        <v>168</v>
      </c>
      <c r="D173" s="53" t="s">
        <v>6</v>
      </c>
      <c r="E173" s="12">
        <f>+E174+E176</f>
        <v>16800000</v>
      </c>
      <c r="F173" s="12">
        <f t="shared" ref="F173:P174" si="289">+F174</f>
        <v>1132917.5824999998</v>
      </c>
      <c r="G173" s="12">
        <f t="shared" si="289"/>
        <v>1132917.5824999998</v>
      </c>
      <c r="H173" s="12">
        <f t="shared" si="289"/>
        <v>1008897.0634999999</v>
      </c>
      <c r="I173" s="12">
        <f t="shared" si="289"/>
        <v>1008897.0634999999</v>
      </c>
      <c r="J173" s="12">
        <f t="shared" si="289"/>
        <v>1330871.1114999999</v>
      </c>
      <c r="K173" s="12">
        <f t="shared" si="289"/>
        <v>1241189.4515</v>
      </c>
      <c r="L173" s="12">
        <f t="shared" si="289"/>
        <v>1324197.889</v>
      </c>
      <c r="M173" s="12">
        <f t="shared" si="289"/>
        <v>1349881.202</v>
      </c>
      <c r="N173" s="12">
        <f t="shared" si="289"/>
        <v>1339946.5419999999</v>
      </c>
      <c r="O173" s="12">
        <f t="shared" si="289"/>
        <v>1255045.5355</v>
      </c>
      <c r="P173" s="12">
        <f t="shared" si="289"/>
        <v>12124761.023499997</v>
      </c>
      <c r="Q173" s="117"/>
    </row>
    <row r="174" spans="3:22" x14ac:dyDescent="0.2">
      <c r="C174" s="13" t="s">
        <v>169</v>
      </c>
      <c r="D174" s="21" t="s">
        <v>7</v>
      </c>
      <c r="E174" s="15">
        <f>+E175</f>
        <v>15500000</v>
      </c>
      <c r="F174" s="15">
        <f t="shared" si="289"/>
        <v>1132917.5824999998</v>
      </c>
      <c r="G174" s="15">
        <f t="shared" si="289"/>
        <v>1132917.5824999998</v>
      </c>
      <c r="H174" s="15">
        <f t="shared" si="289"/>
        <v>1008897.0634999999</v>
      </c>
      <c r="I174" s="15">
        <f t="shared" si="289"/>
        <v>1008897.0634999999</v>
      </c>
      <c r="J174" s="15">
        <f t="shared" si="289"/>
        <v>1330871.1114999999</v>
      </c>
      <c r="K174" s="15">
        <f t="shared" si="289"/>
        <v>1241189.4515</v>
      </c>
      <c r="L174" s="15">
        <f t="shared" si="289"/>
        <v>1324197.889</v>
      </c>
      <c r="M174" s="15">
        <f t="shared" si="289"/>
        <v>1349881.202</v>
      </c>
      <c r="N174" s="15">
        <f t="shared" si="289"/>
        <v>1339946.5419999999</v>
      </c>
      <c r="O174" s="15">
        <f t="shared" si="289"/>
        <v>1255045.5355</v>
      </c>
      <c r="P174" s="15">
        <f t="shared" si="289"/>
        <v>12124761.023499997</v>
      </c>
      <c r="Q174" s="117"/>
    </row>
    <row r="175" spans="3:22" x14ac:dyDescent="0.2">
      <c r="C175" s="16" t="s">
        <v>8</v>
      </c>
      <c r="D175" s="19" t="s">
        <v>199</v>
      </c>
      <c r="E175" s="20">
        <v>15500000</v>
      </c>
      <c r="F175" s="20">
        <v>1132917.5824999998</v>
      </c>
      <c r="G175" s="20">
        <v>1132917.5824999998</v>
      </c>
      <c r="H175" s="20">
        <v>1008897.0634999999</v>
      </c>
      <c r="I175" s="20">
        <v>1008897.0634999999</v>
      </c>
      <c r="J175" s="20">
        <v>1330871.1114999999</v>
      </c>
      <c r="K175" s="20">
        <v>1241189.4515</v>
      </c>
      <c r="L175" s="20">
        <v>1324197.889</v>
      </c>
      <c r="M175" s="20">
        <v>1349881.202</v>
      </c>
      <c r="N175" s="20">
        <v>1339946.5419999999</v>
      </c>
      <c r="O175" s="20">
        <v>1255045.5355</v>
      </c>
      <c r="P175" s="20">
        <f>+F175+G175+H175+I175+J175+K175+L175+M175+N175+O175</f>
        <v>12124761.023499997</v>
      </c>
      <c r="Q175" s="118"/>
    </row>
    <row r="176" spans="3:22" x14ac:dyDescent="0.2">
      <c r="C176" s="13">
        <v>2114</v>
      </c>
      <c r="D176" s="21" t="s">
        <v>16</v>
      </c>
      <c r="E176" s="15">
        <f>+E177</f>
        <v>1300000</v>
      </c>
      <c r="F176" s="15">
        <f t="shared" ref="F176:P176" si="290">+F177</f>
        <v>0</v>
      </c>
      <c r="G176" s="15">
        <f t="shared" si="290"/>
        <v>0</v>
      </c>
      <c r="H176" s="15">
        <f t="shared" si="290"/>
        <v>0</v>
      </c>
      <c r="I176" s="15">
        <f t="shared" si="290"/>
        <v>0</v>
      </c>
      <c r="J176" s="15">
        <f t="shared" si="290"/>
        <v>0</v>
      </c>
      <c r="K176" s="15">
        <f t="shared" si="290"/>
        <v>0</v>
      </c>
      <c r="L176" s="15">
        <f t="shared" si="290"/>
        <v>0</v>
      </c>
      <c r="M176" s="15">
        <f t="shared" si="290"/>
        <v>0</v>
      </c>
      <c r="N176" s="15">
        <f t="shared" si="290"/>
        <v>0</v>
      </c>
      <c r="O176" s="15">
        <f t="shared" si="290"/>
        <v>0</v>
      </c>
      <c r="P176" s="15">
        <f t="shared" si="290"/>
        <v>0</v>
      </c>
      <c r="Q176" s="118"/>
    </row>
    <row r="177" spans="3:17" x14ac:dyDescent="0.2">
      <c r="C177" s="16" t="s">
        <v>258</v>
      </c>
      <c r="D177" s="19" t="s">
        <v>255</v>
      </c>
      <c r="E177" s="20">
        <v>1300000</v>
      </c>
      <c r="F177" s="20">
        <v>0</v>
      </c>
      <c r="G177" s="20">
        <v>0</v>
      </c>
      <c r="H177" s="20">
        <v>0</v>
      </c>
      <c r="I177" s="20">
        <v>0</v>
      </c>
      <c r="J177" s="20">
        <v>0</v>
      </c>
      <c r="K177" s="20">
        <v>0</v>
      </c>
      <c r="L177" s="20">
        <v>0</v>
      </c>
      <c r="M177" s="20">
        <v>0</v>
      </c>
      <c r="N177" s="20">
        <v>0</v>
      </c>
      <c r="O177" s="20">
        <v>0</v>
      </c>
      <c r="P177" s="20">
        <f>+F177+G177+H177+I177+J177+K177+L177+M177+N177+O177</f>
        <v>0</v>
      </c>
      <c r="Q177" s="117"/>
    </row>
    <row r="178" spans="3:17" x14ac:dyDescent="0.2">
      <c r="C178" s="25">
        <v>215</v>
      </c>
      <c r="D178" s="29" t="s">
        <v>36</v>
      </c>
      <c r="E178" s="12">
        <f t="shared" ref="E178" si="291">SUM(E179:E181)</f>
        <v>2727000</v>
      </c>
      <c r="F178" s="12">
        <f t="shared" ref="F178:P178" si="292">SUM(F179:F181)</f>
        <v>164773.83630175001</v>
      </c>
      <c r="G178" s="12">
        <f t="shared" ref="G178" si="293">SUM(G179:G181)</f>
        <v>164773.83630175001</v>
      </c>
      <c r="H178" s="12">
        <f t="shared" ref="H178" si="294">SUM(H179:H181)</f>
        <v>146459.77465564999</v>
      </c>
      <c r="I178" s="12">
        <f t="shared" ref="I178" si="295">SUM(I179:I181)</f>
        <v>148972.29063914999</v>
      </c>
      <c r="J178" s="12">
        <f t="shared" ref="J178:K178" si="296">SUM(J179:J181)</f>
        <v>194414.42348835</v>
      </c>
      <c r="K178" s="12">
        <f t="shared" si="296"/>
        <v>0</v>
      </c>
      <c r="L178" s="12">
        <f t="shared" ref="L178:M178" si="297">SUM(L179:L181)</f>
        <v>379762.50827395008</v>
      </c>
      <c r="M178" s="12">
        <f t="shared" si="297"/>
        <v>199826.60989230001</v>
      </c>
      <c r="N178" s="12">
        <f t="shared" ref="N178:O178" si="298">SUM(N179:N181)</f>
        <v>198416.88163830002</v>
      </c>
      <c r="O178" s="12">
        <f t="shared" si="298"/>
        <v>185546.53881594999</v>
      </c>
      <c r="P178" s="12">
        <f t="shared" si="292"/>
        <v>1782946.7000071499</v>
      </c>
      <c r="Q178" s="117"/>
    </row>
    <row r="179" spans="3:17" x14ac:dyDescent="0.2">
      <c r="C179" s="23" t="s">
        <v>37</v>
      </c>
      <c r="D179" s="24" t="s">
        <v>203</v>
      </c>
      <c r="E179" s="20">
        <v>1300000</v>
      </c>
      <c r="F179" s="20">
        <v>77896.737944250024</v>
      </c>
      <c r="G179" s="20">
        <v>77896.737944250024</v>
      </c>
      <c r="H179" s="20">
        <v>69103.683147150005</v>
      </c>
      <c r="I179" s="20">
        <v>70833.29314715002</v>
      </c>
      <c r="J179" s="20">
        <v>91769.488588350025</v>
      </c>
      <c r="K179" s="20">
        <v>0</v>
      </c>
      <c r="L179" s="20">
        <v>180490.94513145008</v>
      </c>
      <c r="M179" s="20">
        <v>95009.068566800022</v>
      </c>
      <c r="N179" s="20">
        <v>94304.701172800036</v>
      </c>
      <c r="O179" s="20">
        <v>88285.21981195001</v>
      </c>
      <c r="P179" s="20">
        <f t="shared" ref="P179:P181" si="299">+F179+G179+H179+I179+J179+K179+L179+M179+N179+O179</f>
        <v>845589.87545415014</v>
      </c>
      <c r="Q179" s="118"/>
    </row>
    <row r="180" spans="3:17" x14ac:dyDescent="0.2">
      <c r="C180" s="23" t="s">
        <v>38</v>
      </c>
      <c r="D180" s="24" t="s">
        <v>328</v>
      </c>
      <c r="E180" s="20">
        <v>1220000</v>
      </c>
      <c r="F180" s="20">
        <v>80437.148357499973</v>
      </c>
      <c r="G180" s="20">
        <v>80437.148357499973</v>
      </c>
      <c r="H180" s="20">
        <v>71631.691508499978</v>
      </c>
      <c r="I180" s="20">
        <v>71631.691508499978</v>
      </c>
      <c r="J180" s="20">
        <v>94491.848916499977</v>
      </c>
      <c r="K180" s="20">
        <v>0</v>
      </c>
      <c r="L180" s="20">
        <v>182142.50117549996</v>
      </c>
      <c r="M180" s="20">
        <v>95841.565341999973</v>
      </c>
      <c r="N180" s="20">
        <v>95136.204481999972</v>
      </c>
      <c r="O180" s="20">
        <v>89108.233020499974</v>
      </c>
      <c r="P180" s="20">
        <f t="shared" si="299"/>
        <v>860858.03266849974</v>
      </c>
    </row>
    <row r="181" spans="3:17" x14ac:dyDescent="0.2">
      <c r="C181" s="23" t="s">
        <v>39</v>
      </c>
      <c r="D181" s="24" t="s">
        <v>329</v>
      </c>
      <c r="E181" s="20">
        <v>207000</v>
      </c>
      <c r="F181" s="20">
        <v>6439.9500000000007</v>
      </c>
      <c r="G181" s="20">
        <v>6439.9500000000007</v>
      </c>
      <c r="H181" s="85">
        <v>5724.4000000000005</v>
      </c>
      <c r="I181" s="20">
        <v>6507.3059835000004</v>
      </c>
      <c r="J181" s="20">
        <v>8153.085983500001</v>
      </c>
      <c r="K181" s="123">
        <v>0</v>
      </c>
      <c r="L181" s="123">
        <v>17129.061967000001</v>
      </c>
      <c r="M181" s="123">
        <v>8975.9759835000023</v>
      </c>
      <c r="N181" s="123">
        <v>8975.9759835000023</v>
      </c>
      <c r="O181" s="123">
        <v>8153.085983500001</v>
      </c>
      <c r="P181" s="123">
        <f t="shared" si="299"/>
        <v>76498.791884500009</v>
      </c>
    </row>
    <row r="182" spans="3:17" x14ac:dyDescent="0.2">
      <c r="C182" s="31">
        <v>22</v>
      </c>
      <c r="D182" s="32" t="s">
        <v>40</v>
      </c>
      <c r="E182" s="9">
        <f t="shared" ref="E182:P183" si="300">+E183</f>
        <v>1000000</v>
      </c>
      <c r="F182" s="9">
        <f t="shared" si="300"/>
        <v>0</v>
      </c>
      <c r="G182" s="9">
        <f t="shared" si="300"/>
        <v>0</v>
      </c>
      <c r="H182" s="9">
        <f t="shared" si="300"/>
        <v>0</v>
      </c>
      <c r="I182" s="9">
        <f t="shared" si="300"/>
        <v>0</v>
      </c>
      <c r="J182" s="9">
        <f t="shared" si="300"/>
        <v>0</v>
      </c>
      <c r="K182" s="9">
        <f t="shared" si="300"/>
        <v>0</v>
      </c>
      <c r="L182" s="9">
        <f t="shared" si="300"/>
        <v>0</v>
      </c>
      <c r="M182" s="9">
        <f t="shared" si="300"/>
        <v>0</v>
      </c>
      <c r="N182" s="9">
        <f t="shared" si="300"/>
        <v>0</v>
      </c>
      <c r="O182" s="9">
        <f t="shared" si="300"/>
        <v>0</v>
      </c>
      <c r="P182" s="9">
        <f t="shared" si="300"/>
        <v>0</v>
      </c>
      <c r="Q182" s="117"/>
    </row>
    <row r="183" spans="3:17" ht="13.5" customHeight="1" x14ac:dyDescent="0.2">
      <c r="C183" s="25">
        <v>225</v>
      </c>
      <c r="D183" s="99" t="s">
        <v>63</v>
      </c>
      <c r="E183" s="12">
        <f t="shared" ref="E183" si="301">SUM(E184:E184)</f>
        <v>1000000</v>
      </c>
      <c r="F183" s="116">
        <f t="shared" ref="F183:P183" si="302">+F184</f>
        <v>0</v>
      </c>
      <c r="G183" s="116">
        <f t="shared" si="302"/>
        <v>0</v>
      </c>
      <c r="H183" s="116">
        <f t="shared" si="300"/>
        <v>0</v>
      </c>
      <c r="I183" s="116">
        <f t="shared" si="302"/>
        <v>0</v>
      </c>
      <c r="J183" s="116">
        <f t="shared" si="302"/>
        <v>0</v>
      </c>
      <c r="K183" s="116">
        <f t="shared" si="302"/>
        <v>0</v>
      </c>
      <c r="L183" s="116">
        <f t="shared" si="302"/>
        <v>0</v>
      </c>
      <c r="M183" s="116">
        <f t="shared" si="302"/>
        <v>0</v>
      </c>
      <c r="N183" s="116">
        <f t="shared" si="302"/>
        <v>0</v>
      </c>
      <c r="O183" s="116">
        <f t="shared" si="302"/>
        <v>0</v>
      </c>
      <c r="P183" s="116">
        <f t="shared" si="302"/>
        <v>0</v>
      </c>
      <c r="Q183" s="117"/>
    </row>
    <row r="184" spans="3:17" ht="16.5" customHeight="1" x14ac:dyDescent="0.2">
      <c r="C184" s="23" t="s">
        <v>65</v>
      </c>
      <c r="D184" s="101" t="s">
        <v>181</v>
      </c>
      <c r="E184" s="20">
        <v>1000000</v>
      </c>
      <c r="F184" s="20">
        <v>0</v>
      </c>
      <c r="G184" s="20">
        <v>0</v>
      </c>
      <c r="H184" s="20">
        <v>0</v>
      </c>
      <c r="I184" s="20">
        <v>0</v>
      </c>
      <c r="J184" s="20">
        <v>0</v>
      </c>
      <c r="K184" s="20">
        <v>0</v>
      </c>
      <c r="L184" s="20">
        <v>0</v>
      </c>
      <c r="M184" s="20">
        <v>0</v>
      </c>
      <c r="N184" s="20">
        <v>0</v>
      </c>
      <c r="O184" s="20">
        <v>0</v>
      </c>
      <c r="P184" s="20">
        <f>+F184+G184+H184+I184+J184+K184+L184+M184+N184+O184</f>
        <v>0</v>
      </c>
      <c r="Q184" s="117"/>
    </row>
    <row r="185" spans="3:17" ht="15" customHeight="1" x14ac:dyDescent="0.2">
      <c r="C185" s="54"/>
      <c r="D185" s="55"/>
      <c r="E185" s="44"/>
      <c r="F185" s="44"/>
      <c r="G185" s="44"/>
      <c r="H185" s="44"/>
      <c r="I185" s="44"/>
      <c r="J185" s="44"/>
      <c r="K185" s="44"/>
      <c r="L185" s="44"/>
      <c r="M185" s="44"/>
      <c r="N185" s="44"/>
      <c r="O185" s="44"/>
      <c r="P185" s="44"/>
      <c r="Q185" s="117"/>
    </row>
    <row r="186" spans="3:17" ht="25.5" x14ac:dyDescent="0.2">
      <c r="C186" s="109"/>
      <c r="D186" s="56" t="s">
        <v>171</v>
      </c>
      <c r="E186" s="110">
        <f t="shared" ref="E186:P186" si="303">+E170</f>
        <v>20527000</v>
      </c>
      <c r="F186" s="44">
        <f t="shared" si="303"/>
        <v>1297691.4188017498</v>
      </c>
      <c r="G186" s="44">
        <f t="shared" si="303"/>
        <v>1297691.4188017498</v>
      </c>
      <c r="H186" s="44">
        <f t="shared" si="303"/>
        <v>1155356.8381556498</v>
      </c>
      <c r="I186" s="44">
        <f t="shared" ref="I186" si="304">+I170</f>
        <v>1157869.3541391499</v>
      </c>
      <c r="J186" s="44">
        <f t="shared" ref="J186:K186" si="305">+J170</f>
        <v>1525285.5349883498</v>
      </c>
      <c r="K186" s="44">
        <f t="shared" si="305"/>
        <v>1241189.4515</v>
      </c>
      <c r="L186" s="44">
        <f t="shared" ref="L186:M186" si="306">+L170</f>
        <v>1703960.39727395</v>
      </c>
      <c r="M186" s="44">
        <f t="shared" si="306"/>
        <v>1549707.8118923001</v>
      </c>
      <c r="N186" s="44">
        <f t="shared" ref="N186:O186" si="307">+N170</f>
        <v>1538363.4236383</v>
      </c>
      <c r="O186" s="44">
        <f t="shared" si="307"/>
        <v>1440592.07431595</v>
      </c>
      <c r="P186" s="44">
        <f t="shared" si="303"/>
        <v>13907707.723507147</v>
      </c>
    </row>
    <row r="187" spans="3:17" x14ac:dyDescent="0.2">
      <c r="C187" s="47"/>
      <c r="D187" s="48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</row>
    <row r="188" spans="3:17" ht="25.5" x14ac:dyDescent="0.2">
      <c r="C188" s="94" t="s">
        <v>172</v>
      </c>
      <c r="D188" s="49" t="s">
        <v>173</v>
      </c>
      <c r="E188" s="96">
        <f t="shared" ref="E188:P189" si="308">+E189</f>
        <v>118224641.86</v>
      </c>
      <c r="F188" s="6">
        <f t="shared" si="308"/>
        <v>8430303.2076442521</v>
      </c>
      <c r="G188" s="6">
        <f t="shared" si="308"/>
        <v>8532249.0973200016</v>
      </c>
      <c r="H188" s="6">
        <f t="shared" si="308"/>
        <v>8441120.3432765007</v>
      </c>
      <c r="I188" s="6">
        <f t="shared" si="308"/>
        <v>8418981.5765187517</v>
      </c>
      <c r="J188" s="6">
        <f t="shared" si="308"/>
        <v>8149460.7745694006</v>
      </c>
      <c r="K188" s="6">
        <f t="shared" si="308"/>
        <v>7084066.1459999997</v>
      </c>
      <c r="L188" s="6">
        <f t="shared" si="308"/>
        <v>9188505.8166728001</v>
      </c>
      <c r="M188" s="6">
        <f t="shared" si="308"/>
        <v>8119956.2881034007</v>
      </c>
      <c r="N188" s="6">
        <f t="shared" si="308"/>
        <v>8180505.8502971511</v>
      </c>
      <c r="O188" s="6">
        <f t="shared" si="308"/>
        <v>8418429.0315455496</v>
      </c>
      <c r="P188" s="6">
        <f t="shared" si="308"/>
        <v>82963578.131947801</v>
      </c>
    </row>
    <row r="189" spans="3:17" ht="28.5" customHeight="1" x14ac:dyDescent="0.2">
      <c r="C189" s="50" t="s">
        <v>166</v>
      </c>
      <c r="D189" s="84" t="s">
        <v>174</v>
      </c>
      <c r="E189" s="12">
        <f t="shared" si="308"/>
        <v>118224641.86</v>
      </c>
      <c r="F189" s="12">
        <f t="shared" ref="F189:P189" si="309">+F190+F200</f>
        <v>8430303.2076442521</v>
      </c>
      <c r="G189" s="12">
        <f t="shared" si="309"/>
        <v>8532249.0973200016</v>
      </c>
      <c r="H189" s="12">
        <f t="shared" si="309"/>
        <v>8441120.3432765007</v>
      </c>
      <c r="I189" s="12">
        <f t="shared" si="309"/>
        <v>8418981.5765187517</v>
      </c>
      <c r="J189" s="12">
        <f t="shared" ref="J189:K189" si="310">+J190+J200</f>
        <v>8149460.7745694006</v>
      </c>
      <c r="K189" s="12">
        <f t="shared" si="310"/>
        <v>7084066.1459999997</v>
      </c>
      <c r="L189" s="12">
        <f t="shared" ref="L189:M189" si="311">+L190+L200</f>
        <v>9188505.8166728001</v>
      </c>
      <c r="M189" s="12">
        <f t="shared" si="311"/>
        <v>8119956.2881034007</v>
      </c>
      <c r="N189" s="12">
        <f t="shared" ref="N189:O189" si="312">+N190+N200</f>
        <v>8180505.8502971511</v>
      </c>
      <c r="O189" s="12">
        <f t="shared" si="312"/>
        <v>8418429.0315455496</v>
      </c>
      <c r="P189" s="12">
        <f t="shared" si="309"/>
        <v>82963578.131947801</v>
      </c>
    </row>
    <row r="190" spans="3:17" x14ac:dyDescent="0.2">
      <c r="C190" s="7">
        <v>21</v>
      </c>
      <c r="D190" s="52" t="s">
        <v>5</v>
      </c>
      <c r="E190" s="9">
        <f>+E191+E196+E200</f>
        <v>118224641.86</v>
      </c>
      <c r="F190" s="9">
        <f t="shared" ref="F190:K190" si="313">+F191+F196</f>
        <v>8425394.4076442514</v>
      </c>
      <c r="G190" s="9">
        <f t="shared" si="313"/>
        <v>8532249.0973200016</v>
      </c>
      <c r="H190" s="9">
        <f t="shared" si="313"/>
        <v>8441120.3432765007</v>
      </c>
      <c r="I190" s="9">
        <f t="shared" si="313"/>
        <v>8418981.5765187517</v>
      </c>
      <c r="J190" s="9">
        <f t="shared" si="313"/>
        <v>8149460.7745694006</v>
      </c>
      <c r="K190" s="9">
        <f t="shared" si="313"/>
        <v>7084066.1459999997</v>
      </c>
      <c r="L190" s="9">
        <f t="shared" ref="L190:M190" si="314">+L191+L196</f>
        <v>9188505.8166728001</v>
      </c>
      <c r="M190" s="9">
        <f t="shared" si="314"/>
        <v>8119956.2881034007</v>
      </c>
      <c r="N190" s="9">
        <f t="shared" ref="N190:O190" si="315">+N191+N196</f>
        <v>8180505.8502971511</v>
      </c>
      <c r="O190" s="9">
        <f t="shared" si="315"/>
        <v>8055832.06314555</v>
      </c>
      <c r="P190" s="9">
        <f t="shared" ref="P190" si="316">+P191+P196</f>
        <v>82596072.363547802</v>
      </c>
    </row>
    <row r="191" spans="3:17" x14ac:dyDescent="0.2">
      <c r="C191" s="10">
        <v>211</v>
      </c>
      <c r="D191" s="53" t="s">
        <v>6</v>
      </c>
      <c r="E191" s="12">
        <f>+E192+E195</f>
        <v>93500000</v>
      </c>
      <c r="F191" s="12">
        <f t="shared" ref="F191:P191" si="317">+F192+F195</f>
        <v>7329936.557500001</v>
      </c>
      <c r="G191" s="12">
        <f t="shared" ref="G191:H191" si="318">+G192+G195</f>
        <v>7422886.1500000013</v>
      </c>
      <c r="H191" s="12">
        <f t="shared" si="318"/>
        <v>7343708.285000002</v>
      </c>
      <c r="I191" s="12">
        <f t="shared" ref="I191" si="319">+I192+I195</f>
        <v>7314844.1175000016</v>
      </c>
      <c r="J191" s="12">
        <f t="shared" ref="J191:K191" si="320">+J192+J195</f>
        <v>7080911.2460000012</v>
      </c>
      <c r="K191" s="12">
        <f t="shared" si="320"/>
        <v>7084066.1459999997</v>
      </c>
      <c r="L191" s="12">
        <f t="shared" ref="L191:M191" si="321">+L192+L195</f>
        <v>7055319.7060000002</v>
      </c>
      <c r="M191" s="12">
        <f t="shared" si="321"/>
        <v>7055319.7060000012</v>
      </c>
      <c r="N191" s="12">
        <f t="shared" ref="N191:O191" si="322">+N192+N195</f>
        <v>7107954.318500001</v>
      </c>
      <c r="O191" s="12">
        <f t="shared" si="322"/>
        <v>6999543.2895</v>
      </c>
      <c r="P191" s="12">
        <f t="shared" si="317"/>
        <v>71794489.522</v>
      </c>
    </row>
    <row r="192" spans="3:17" x14ac:dyDescent="0.2">
      <c r="C192" s="13">
        <v>2111</v>
      </c>
      <c r="D192" s="21" t="s">
        <v>7</v>
      </c>
      <c r="E192" s="15">
        <f t="shared" ref="E192:P192" si="323">+E193</f>
        <v>86500000</v>
      </c>
      <c r="F192" s="15">
        <f t="shared" si="323"/>
        <v>7329936.557500001</v>
      </c>
      <c r="G192" s="15">
        <f t="shared" si="323"/>
        <v>7422886.1500000013</v>
      </c>
      <c r="H192" s="15">
        <f t="shared" si="323"/>
        <v>7343708.285000002</v>
      </c>
      <c r="I192" s="15">
        <f t="shared" si="323"/>
        <v>7314844.1175000016</v>
      </c>
      <c r="J192" s="15">
        <f t="shared" si="323"/>
        <v>7080911.2460000012</v>
      </c>
      <c r="K192" s="15">
        <f t="shared" si="323"/>
        <v>7084066.1459999997</v>
      </c>
      <c r="L192" s="15">
        <f t="shared" si="323"/>
        <v>7055319.7060000002</v>
      </c>
      <c r="M192" s="15">
        <f t="shared" si="323"/>
        <v>7055319.7060000012</v>
      </c>
      <c r="N192" s="15">
        <f t="shared" si="323"/>
        <v>7107954.318500001</v>
      </c>
      <c r="O192" s="15">
        <f t="shared" si="323"/>
        <v>6999543.2895</v>
      </c>
      <c r="P192" s="15">
        <f t="shared" si="323"/>
        <v>71794489.522</v>
      </c>
    </row>
    <row r="193" spans="3:17" x14ac:dyDescent="0.2">
      <c r="C193" s="16" t="s">
        <v>8</v>
      </c>
      <c r="D193" s="19" t="s">
        <v>9</v>
      </c>
      <c r="E193" s="20">
        <v>86500000</v>
      </c>
      <c r="F193" s="20">
        <v>7329936.557500001</v>
      </c>
      <c r="G193" s="20">
        <v>7422886.1500000013</v>
      </c>
      <c r="H193" s="20">
        <v>7343708.285000002</v>
      </c>
      <c r="I193" s="20">
        <v>7314844.1175000016</v>
      </c>
      <c r="J193" s="20">
        <v>7080911.2460000012</v>
      </c>
      <c r="K193" s="20">
        <v>7084066.1459999997</v>
      </c>
      <c r="L193" s="20">
        <v>7055319.7060000002</v>
      </c>
      <c r="M193" s="20">
        <v>7055319.7060000012</v>
      </c>
      <c r="N193" s="20">
        <v>7107954.318500001</v>
      </c>
      <c r="O193" s="20">
        <v>6999543.2895</v>
      </c>
      <c r="P193" s="20">
        <f>+F193+G193+H193+I193+J193+K193+L193+M193+N193+O193</f>
        <v>71794489.522</v>
      </c>
    </row>
    <row r="194" spans="3:17" x14ac:dyDescent="0.2">
      <c r="C194" s="13">
        <v>2114</v>
      </c>
      <c r="D194" s="21" t="s">
        <v>16</v>
      </c>
      <c r="E194" s="15">
        <f>+E195</f>
        <v>7000000</v>
      </c>
      <c r="F194" s="15">
        <f t="shared" ref="F194" si="324">+F195</f>
        <v>0</v>
      </c>
      <c r="G194" s="15">
        <f t="shared" ref="G194:O194" si="325">+G195</f>
        <v>0</v>
      </c>
      <c r="H194" s="15">
        <f t="shared" si="325"/>
        <v>0</v>
      </c>
      <c r="I194" s="15">
        <f t="shared" si="325"/>
        <v>0</v>
      </c>
      <c r="J194" s="15">
        <f t="shared" si="325"/>
        <v>0</v>
      </c>
      <c r="K194" s="15">
        <f t="shared" si="325"/>
        <v>0</v>
      </c>
      <c r="L194" s="15">
        <f t="shared" si="325"/>
        <v>0</v>
      </c>
      <c r="M194" s="15">
        <f t="shared" si="325"/>
        <v>0</v>
      </c>
      <c r="N194" s="15">
        <f t="shared" si="325"/>
        <v>0</v>
      </c>
      <c r="O194" s="15">
        <f t="shared" si="325"/>
        <v>0</v>
      </c>
      <c r="P194" s="15">
        <f t="shared" ref="P194" si="326">+P195</f>
        <v>0</v>
      </c>
    </row>
    <row r="195" spans="3:17" x14ac:dyDescent="0.2">
      <c r="C195" s="16" t="s">
        <v>170</v>
      </c>
      <c r="D195" s="19" t="s">
        <v>16</v>
      </c>
      <c r="E195" s="20">
        <v>7000000</v>
      </c>
      <c r="F195" s="20">
        <v>0</v>
      </c>
      <c r="G195" s="20">
        <v>0</v>
      </c>
      <c r="H195" s="20">
        <v>0</v>
      </c>
      <c r="I195" s="20">
        <v>0</v>
      </c>
      <c r="J195" s="20">
        <v>0</v>
      </c>
      <c r="K195" s="20">
        <v>0</v>
      </c>
      <c r="L195" s="20">
        <v>0</v>
      </c>
      <c r="M195" s="20">
        <v>0</v>
      </c>
      <c r="N195" s="20">
        <v>0</v>
      </c>
      <c r="O195" s="20">
        <v>0</v>
      </c>
      <c r="P195" s="20">
        <f>+F195+G195+H195+I195+J195+K195+L195+M195+N195+O195</f>
        <v>0</v>
      </c>
    </row>
    <row r="196" spans="3:17" x14ac:dyDescent="0.2">
      <c r="C196" s="25">
        <v>2151</v>
      </c>
      <c r="D196" s="76" t="s">
        <v>36</v>
      </c>
      <c r="E196" s="12">
        <f>SUM(E197:E199)</f>
        <v>13350000</v>
      </c>
      <c r="F196" s="12">
        <f t="shared" ref="F196:P196" si="327">+F197+F198+F199</f>
        <v>1095457.8501442496</v>
      </c>
      <c r="G196" s="12">
        <f t="shared" ref="G196:H196" si="328">+G197+G198+G199</f>
        <v>1109362.9473199996</v>
      </c>
      <c r="H196" s="12">
        <f t="shared" si="328"/>
        <v>1097412.0582764996</v>
      </c>
      <c r="I196" s="12">
        <f t="shared" ref="I196" si="329">+I197+I198+I199</f>
        <v>1104137.4590187497</v>
      </c>
      <c r="J196" s="12">
        <f t="shared" ref="J196:K196" si="330">+J197+J198+J199</f>
        <v>1068549.5285693996</v>
      </c>
      <c r="K196" s="12">
        <f t="shared" si="330"/>
        <v>0</v>
      </c>
      <c r="L196" s="12">
        <f t="shared" ref="L196:M196" si="331">+L197+L198+L199</f>
        <v>2133186.1106727994</v>
      </c>
      <c r="M196" s="12">
        <f t="shared" si="331"/>
        <v>1064636.5821033996</v>
      </c>
      <c r="N196" s="12">
        <f t="shared" ref="N196:O196" si="332">+N197+N198+N199</f>
        <v>1072551.5317971497</v>
      </c>
      <c r="O196" s="12">
        <f t="shared" si="332"/>
        <v>1056288.7736455498</v>
      </c>
      <c r="P196" s="12">
        <f t="shared" si="327"/>
        <v>10801582.841547797</v>
      </c>
    </row>
    <row r="197" spans="3:17" x14ac:dyDescent="0.2">
      <c r="C197" s="23" t="s">
        <v>37</v>
      </c>
      <c r="D197" s="24" t="s">
        <v>203</v>
      </c>
      <c r="E197" s="20">
        <v>6000000</v>
      </c>
      <c r="F197" s="20">
        <v>514838.26461674954</v>
      </c>
      <c r="G197" s="20">
        <v>521428.39072499954</v>
      </c>
      <c r="H197" s="20">
        <v>515814.68009649951</v>
      </c>
      <c r="I197" s="20">
        <v>517227.43062074948</v>
      </c>
      <c r="J197" s="20">
        <v>500641.59003139951</v>
      </c>
      <c r="K197" s="20">
        <v>0</v>
      </c>
      <c r="L197" s="20">
        <v>999468.73987679905</v>
      </c>
      <c r="M197" s="20">
        <v>498827.14984539949</v>
      </c>
      <c r="N197" s="20">
        <v>502558.94387164951</v>
      </c>
      <c r="O197" s="20">
        <v>494872.6019155496</v>
      </c>
      <c r="P197" s="20">
        <f t="shared" ref="P197:P199" si="333">+F197+G197+H197+I197+J197+K197+L197+M197+N197+O197</f>
        <v>5065677.7915997952</v>
      </c>
    </row>
    <row r="198" spans="3:17" x14ac:dyDescent="0.2">
      <c r="C198" s="23" t="s">
        <v>38</v>
      </c>
      <c r="D198" s="24" t="s">
        <v>204</v>
      </c>
      <c r="E198" s="20">
        <v>6500000</v>
      </c>
      <c r="F198" s="20">
        <v>520425.49558250012</v>
      </c>
      <c r="G198" s="20">
        <v>527024.91665000014</v>
      </c>
      <c r="H198" s="20">
        <v>521403.28823500016</v>
      </c>
      <c r="I198" s="20">
        <v>519353.93234250013</v>
      </c>
      <c r="J198" s="20">
        <v>502744.69846600015</v>
      </c>
      <c r="K198" s="20">
        <v>0</v>
      </c>
      <c r="L198" s="20">
        <v>1003672.3975920003</v>
      </c>
      <c r="M198" s="20">
        <v>500927.69912600017</v>
      </c>
      <c r="N198" s="20">
        <v>504664.75661350018</v>
      </c>
      <c r="O198" s="20">
        <v>496967.57355450012</v>
      </c>
      <c r="P198" s="20">
        <f t="shared" si="333"/>
        <v>5097184.7581620011</v>
      </c>
    </row>
    <row r="199" spans="3:17" x14ac:dyDescent="0.2">
      <c r="C199" s="23" t="s">
        <v>39</v>
      </c>
      <c r="D199" s="24" t="s">
        <v>205</v>
      </c>
      <c r="E199" s="20">
        <v>850000</v>
      </c>
      <c r="F199" s="20">
        <v>60194.089944999992</v>
      </c>
      <c r="G199" s="20">
        <v>60909.639944999995</v>
      </c>
      <c r="H199" s="20">
        <v>60194.089944999992</v>
      </c>
      <c r="I199" s="20">
        <v>67556.096055499962</v>
      </c>
      <c r="J199" s="20">
        <v>65163.240071999964</v>
      </c>
      <c r="K199" s="20">
        <v>0</v>
      </c>
      <c r="L199" s="20">
        <v>130044.97320399992</v>
      </c>
      <c r="M199" s="20">
        <v>64881.733131999965</v>
      </c>
      <c r="N199" s="20">
        <v>65327.831311999966</v>
      </c>
      <c r="O199" s="20">
        <v>64448.598175499967</v>
      </c>
      <c r="P199" s="20">
        <f t="shared" si="333"/>
        <v>638720.29178599967</v>
      </c>
    </row>
    <row r="200" spans="3:17" x14ac:dyDescent="0.2">
      <c r="C200" s="31">
        <v>22</v>
      </c>
      <c r="D200" s="32" t="s">
        <v>40</v>
      </c>
      <c r="E200" s="9">
        <f t="shared" ref="E200:P200" si="334">+E201</f>
        <v>11374641.859999999</v>
      </c>
      <c r="F200" s="9">
        <f t="shared" si="334"/>
        <v>4908.8</v>
      </c>
      <c r="G200" s="9">
        <f t="shared" si="334"/>
        <v>0</v>
      </c>
      <c r="H200" s="9">
        <f t="shared" si="334"/>
        <v>0</v>
      </c>
      <c r="I200" s="9">
        <f t="shared" si="334"/>
        <v>0</v>
      </c>
      <c r="J200" s="9">
        <f t="shared" si="334"/>
        <v>0</v>
      </c>
      <c r="K200" s="9">
        <f t="shared" si="334"/>
        <v>0</v>
      </c>
      <c r="L200" s="9">
        <f t="shared" si="334"/>
        <v>0</v>
      </c>
      <c r="M200" s="9">
        <f t="shared" si="334"/>
        <v>0</v>
      </c>
      <c r="N200" s="9">
        <f t="shared" si="334"/>
        <v>0</v>
      </c>
      <c r="O200" s="9">
        <f t="shared" si="334"/>
        <v>362596.96840000001</v>
      </c>
      <c r="P200" s="9">
        <f t="shared" si="334"/>
        <v>367505.7684</v>
      </c>
    </row>
    <row r="201" spans="3:17" x14ac:dyDescent="0.2">
      <c r="C201" s="25">
        <v>222</v>
      </c>
      <c r="D201" s="99" t="s">
        <v>53</v>
      </c>
      <c r="E201" s="12">
        <f t="shared" ref="E201:P201" si="335">SUM(E202:E203)</f>
        <v>11374641.859999999</v>
      </c>
      <c r="F201" s="12">
        <f t="shared" si="335"/>
        <v>4908.8</v>
      </c>
      <c r="G201" s="12">
        <f t="shared" si="335"/>
        <v>0</v>
      </c>
      <c r="H201" s="12">
        <f t="shared" si="335"/>
        <v>0</v>
      </c>
      <c r="I201" s="12">
        <f t="shared" si="335"/>
        <v>0</v>
      </c>
      <c r="J201" s="12">
        <f t="shared" ref="J201:K201" si="336">SUM(J202:J203)</f>
        <v>0</v>
      </c>
      <c r="K201" s="12">
        <f t="shared" si="336"/>
        <v>0</v>
      </c>
      <c r="L201" s="12">
        <f t="shared" ref="L201:M201" si="337">SUM(L202:L203)</f>
        <v>0</v>
      </c>
      <c r="M201" s="12">
        <f t="shared" si="337"/>
        <v>0</v>
      </c>
      <c r="N201" s="12">
        <f t="shared" ref="N201:O201" si="338">SUM(N202:N203)</f>
        <v>0</v>
      </c>
      <c r="O201" s="12">
        <f t="shared" si="338"/>
        <v>362596.96840000001</v>
      </c>
      <c r="P201" s="12">
        <f t="shared" si="335"/>
        <v>367505.7684</v>
      </c>
    </row>
    <row r="202" spans="3:17" x14ac:dyDescent="0.2">
      <c r="C202" s="34" t="s">
        <v>54</v>
      </c>
      <c r="D202" s="24" t="s">
        <v>331</v>
      </c>
      <c r="E202" s="20">
        <v>10374641.859999999</v>
      </c>
      <c r="F202" s="20">
        <v>0</v>
      </c>
      <c r="G202" s="20">
        <v>0</v>
      </c>
      <c r="H202" s="20">
        <v>0</v>
      </c>
      <c r="I202" s="20">
        <v>0</v>
      </c>
      <c r="J202" s="20">
        <v>0</v>
      </c>
      <c r="K202" s="20">
        <v>0</v>
      </c>
      <c r="L202" s="20">
        <v>0</v>
      </c>
      <c r="M202" s="20">
        <v>0</v>
      </c>
      <c r="N202" s="20">
        <v>0</v>
      </c>
      <c r="O202" s="20">
        <v>362596.96840000001</v>
      </c>
      <c r="P202" s="20">
        <f t="shared" ref="P202:P203" si="339">+F202+G202+H202+I202+J202+K202+L202+M202+N202+O202</f>
        <v>362596.96840000001</v>
      </c>
      <c r="Q202" s="122"/>
    </row>
    <row r="203" spans="3:17" x14ac:dyDescent="0.2">
      <c r="C203" s="34" t="s">
        <v>55</v>
      </c>
      <c r="D203" s="24" t="s">
        <v>212</v>
      </c>
      <c r="E203" s="20">
        <v>1000000</v>
      </c>
      <c r="F203" s="20">
        <v>4908.8</v>
      </c>
      <c r="G203" s="20">
        <v>0</v>
      </c>
      <c r="H203" s="20">
        <v>0</v>
      </c>
      <c r="I203" s="20">
        <v>0</v>
      </c>
      <c r="J203" s="20">
        <v>0</v>
      </c>
      <c r="K203" s="20">
        <v>0</v>
      </c>
      <c r="L203" s="20">
        <v>0</v>
      </c>
      <c r="M203" s="20">
        <v>0</v>
      </c>
      <c r="N203" s="20">
        <v>0</v>
      </c>
      <c r="O203" s="20">
        <v>0</v>
      </c>
      <c r="P203" s="20">
        <f t="shared" si="339"/>
        <v>4908.8</v>
      </c>
    </row>
    <row r="204" spans="3:17" x14ac:dyDescent="0.2">
      <c r="C204" s="45"/>
      <c r="D204" s="55"/>
      <c r="E204" s="44"/>
      <c r="F204" s="44"/>
      <c r="G204" s="44"/>
      <c r="H204" s="44"/>
      <c r="I204" s="44"/>
      <c r="J204" s="44"/>
      <c r="K204" s="44"/>
      <c r="L204" s="44"/>
      <c r="M204" s="44"/>
      <c r="N204" s="44"/>
      <c r="O204" s="44"/>
      <c r="P204" s="44"/>
    </row>
    <row r="205" spans="3:17" ht="25.5" x14ac:dyDescent="0.2">
      <c r="C205" s="45"/>
      <c r="D205" s="112" t="s">
        <v>175</v>
      </c>
      <c r="E205" s="44">
        <f>+E191+E196+E200</f>
        <v>118224641.86</v>
      </c>
      <c r="F205" s="44">
        <f t="shared" ref="F205:P205" si="340">+F191+F196</f>
        <v>8425394.4076442514</v>
      </c>
      <c r="G205" s="44">
        <f t="shared" si="340"/>
        <v>8532249.0973200016</v>
      </c>
      <c r="H205" s="44">
        <f t="shared" si="340"/>
        <v>8441120.3432765007</v>
      </c>
      <c r="I205" s="44">
        <f t="shared" si="340"/>
        <v>8418981.5765187517</v>
      </c>
      <c r="J205" s="44">
        <f t="shared" ref="J205:K205" si="341">+J191+J196</f>
        <v>8149460.7745694006</v>
      </c>
      <c r="K205" s="44">
        <f t="shared" si="341"/>
        <v>7084066.1459999997</v>
      </c>
      <c r="L205" s="44">
        <f t="shared" ref="L205:M205" si="342">+L191+L196</f>
        <v>9188505.8166728001</v>
      </c>
      <c r="M205" s="44">
        <f t="shared" si="342"/>
        <v>8119956.2881034007</v>
      </c>
      <c r="N205" s="44">
        <f t="shared" ref="N205:O205" si="343">+N191+N196</f>
        <v>8180505.8502971511</v>
      </c>
      <c r="O205" s="44">
        <f t="shared" si="343"/>
        <v>8055832.06314555</v>
      </c>
      <c r="P205" s="44">
        <f t="shared" si="340"/>
        <v>82596072.363547802</v>
      </c>
    </row>
    <row r="206" spans="3:17" x14ac:dyDescent="0.2">
      <c r="C206" s="47"/>
      <c r="D206" s="48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</row>
    <row r="207" spans="3:17" ht="41.25" customHeight="1" x14ac:dyDescent="0.2">
      <c r="C207" s="5" t="s">
        <v>176</v>
      </c>
      <c r="D207" s="113" t="s">
        <v>177</v>
      </c>
      <c r="E207" s="6">
        <f t="shared" ref="E207:P207" si="344">+E208</f>
        <v>11208084.140000001</v>
      </c>
      <c r="F207" s="6">
        <f t="shared" si="344"/>
        <v>552664.38180715009</v>
      </c>
      <c r="G207" s="6">
        <f t="shared" si="344"/>
        <v>486914.52180715004</v>
      </c>
      <c r="H207" s="6">
        <f t="shared" si="344"/>
        <v>486914.52180715004</v>
      </c>
      <c r="I207" s="6">
        <f t="shared" si="344"/>
        <v>764843.88180715009</v>
      </c>
      <c r="J207" s="6">
        <f t="shared" si="344"/>
        <v>740490.68278914993</v>
      </c>
      <c r="K207" s="6">
        <f t="shared" si="344"/>
        <v>998486.07850000006</v>
      </c>
      <c r="L207" s="6">
        <f t="shared" si="344"/>
        <v>796012.78707830003</v>
      </c>
      <c r="M207" s="6">
        <f t="shared" si="344"/>
        <v>400350.68278914999</v>
      </c>
      <c r="N207" s="6">
        <f t="shared" si="344"/>
        <v>400350.68278914999</v>
      </c>
      <c r="O207" s="6">
        <f t="shared" si="344"/>
        <v>472699.81921315001</v>
      </c>
      <c r="P207" s="6">
        <f t="shared" si="344"/>
        <v>6099728.0403875001</v>
      </c>
    </row>
    <row r="208" spans="3:17" ht="25.5" x14ac:dyDescent="0.2">
      <c r="C208" s="58" t="s">
        <v>166</v>
      </c>
      <c r="D208" s="114" t="s">
        <v>178</v>
      </c>
      <c r="E208" s="59">
        <f>+E209+E219+E222</f>
        <v>11208084.140000001</v>
      </c>
      <c r="F208" s="59">
        <f t="shared" ref="F208" si="345">+F209+F219+F222</f>
        <v>552664.38180715009</v>
      </c>
      <c r="G208" s="59">
        <f t="shared" ref="G208:H208" si="346">+G209+G219+G222</f>
        <v>486914.52180715004</v>
      </c>
      <c r="H208" s="59">
        <f t="shared" si="346"/>
        <v>486914.52180715004</v>
      </c>
      <c r="I208" s="59">
        <f t="shared" ref="I208" si="347">+I209+I219+I222</f>
        <v>764843.88180715009</v>
      </c>
      <c r="J208" s="59">
        <f t="shared" ref="J208:K208" si="348">+J209+J219+J222</f>
        <v>740490.68278914993</v>
      </c>
      <c r="K208" s="59">
        <f t="shared" si="348"/>
        <v>998486.07850000006</v>
      </c>
      <c r="L208" s="59">
        <f t="shared" ref="L208:M208" si="349">+L209+L219+L222</f>
        <v>796012.78707830003</v>
      </c>
      <c r="M208" s="59">
        <f t="shared" si="349"/>
        <v>400350.68278914999</v>
      </c>
      <c r="N208" s="59">
        <f t="shared" ref="N208:O208" si="350">+N209+N219+N222</f>
        <v>400350.68278914999</v>
      </c>
      <c r="O208" s="59">
        <f t="shared" si="350"/>
        <v>472699.81921315001</v>
      </c>
      <c r="P208" s="59">
        <f>+P209+P219+P222</f>
        <v>6099728.0403875001</v>
      </c>
    </row>
    <row r="209" spans="3:18" x14ac:dyDescent="0.2">
      <c r="C209" s="7">
        <v>21</v>
      </c>
      <c r="D209" s="8" t="s">
        <v>5</v>
      </c>
      <c r="E209" s="9">
        <f t="shared" ref="E209:I209" si="351">+E210+E215</f>
        <v>5008084.1399999997</v>
      </c>
      <c r="F209" s="9">
        <f t="shared" si="351"/>
        <v>486914.52180715004</v>
      </c>
      <c r="G209" s="9">
        <f t="shared" si="351"/>
        <v>486914.52180715004</v>
      </c>
      <c r="H209" s="9">
        <f t="shared" si="351"/>
        <v>486914.52180715004</v>
      </c>
      <c r="I209" s="9">
        <f t="shared" si="351"/>
        <v>487343.88180715003</v>
      </c>
      <c r="J209" s="9">
        <f t="shared" ref="J209:K209" si="352">+J210+J215</f>
        <v>400350.68278914999</v>
      </c>
      <c r="K209" s="9">
        <f t="shared" si="352"/>
        <v>348438.5785</v>
      </c>
      <c r="L209" s="9">
        <f t="shared" ref="L209:M209" si="353">+L210+L215</f>
        <v>452262.78707830003</v>
      </c>
      <c r="M209" s="9">
        <f t="shared" si="353"/>
        <v>400350.68278914999</v>
      </c>
      <c r="N209" s="9">
        <f t="shared" ref="N209:O209" si="354">+N210+N215</f>
        <v>400350.68278914999</v>
      </c>
      <c r="O209" s="9">
        <f t="shared" si="354"/>
        <v>449524.81921315001</v>
      </c>
      <c r="P209" s="9">
        <f>+P210+P215</f>
        <v>4399365.6803874997</v>
      </c>
    </row>
    <row r="210" spans="3:18" x14ac:dyDescent="0.2">
      <c r="C210" s="10">
        <v>211</v>
      </c>
      <c r="D210" s="53" t="s">
        <v>6</v>
      </c>
      <c r="E210" s="12">
        <f t="shared" ref="E210:P210" si="355">+E211</f>
        <v>4200000</v>
      </c>
      <c r="F210" s="12">
        <f t="shared" si="355"/>
        <v>423900.79850000003</v>
      </c>
      <c r="G210" s="12">
        <f t="shared" si="355"/>
        <v>423900.79850000003</v>
      </c>
      <c r="H210" s="12">
        <f t="shared" si="355"/>
        <v>423900.79850000003</v>
      </c>
      <c r="I210" s="12">
        <f t="shared" si="355"/>
        <v>423900.79850000003</v>
      </c>
      <c r="J210" s="12">
        <f t="shared" si="355"/>
        <v>348438.5785</v>
      </c>
      <c r="K210" s="12">
        <f t="shared" si="355"/>
        <v>348438.5785</v>
      </c>
      <c r="L210" s="12">
        <f t="shared" si="355"/>
        <v>348438.5785</v>
      </c>
      <c r="M210" s="12">
        <f t="shared" si="355"/>
        <v>348438.5785</v>
      </c>
      <c r="N210" s="12">
        <f t="shared" si="355"/>
        <v>348438.5785</v>
      </c>
      <c r="O210" s="12">
        <f t="shared" si="355"/>
        <v>391091.1385</v>
      </c>
      <c r="P210" s="12">
        <f t="shared" si="355"/>
        <v>3828887.2249999996</v>
      </c>
    </row>
    <row r="211" spans="3:18" x14ac:dyDescent="0.2">
      <c r="C211" s="13">
        <v>2111</v>
      </c>
      <c r="D211" s="21" t="s">
        <v>7</v>
      </c>
      <c r="E211" s="15">
        <f t="shared" ref="E211" si="356">+E212+E214</f>
        <v>4200000</v>
      </c>
      <c r="F211" s="15">
        <f t="shared" ref="F211:P211" si="357">+F212+F214</f>
        <v>423900.79850000003</v>
      </c>
      <c r="G211" s="15">
        <f t="shared" ref="G211:H211" si="358">+G212+G214</f>
        <v>423900.79850000003</v>
      </c>
      <c r="H211" s="15">
        <f t="shared" si="358"/>
        <v>423900.79850000003</v>
      </c>
      <c r="I211" s="15">
        <f t="shared" ref="I211" si="359">+I212+I214</f>
        <v>423900.79850000003</v>
      </c>
      <c r="J211" s="15">
        <f t="shared" ref="J211:K211" si="360">+J212+J214</f>
        <v>348438.5785</v>
      </c>
      <c r="K211" s="15">
        <f t="shared" si="360"/>
        <v>348438.5785</v>
      </c>
      <c r="L211" s="15">
        <f t="shared" ref="L211:M211" si="361">+L212+L214</f>
        <v>348438.5785</v>
      </c>
      <c r="M211" s="15">
        <f t="shared" si="361"/>
        <v>348438.5785</v>
      </c>
      <c r="N211" s="15">
        <f t="shared" ref="N211:O211" si="362">+N212+N214</f>
        <v>348438.5785</v>
      </c>
      <c r="O211" s="15">
        <f t="shared" si="362"/>
        <v>391091.1385</v>
      </c>
      <c r="P211" s="15">
        <f t="shared" si="357"/>
        <v>3828887.2249999996</v>
      </c>
    </row>
    <row r="212" spans="3:18" x14ac:dyDescent="0.2">
      <c r="C212" s="16" t="s">
        <v>8</v>
      </c>
      <c r="D212" s="19" t="s">
        <v>199</v>
      </c>
      <c r="E212" s="20">
        <v>3700000</v>
      </c>
      <c r="F212" s="20">
        <v>423900.79850000003</v>
      </c>
      <c r="G212" s="20">
        <v>423900.79850000003</v>
      </c>
      <c r="H212" s="20">
        <v>423900.79850000003</v>
      </c>
      <c r="I212" s="20">
        <v>423900.79850000003</v>
      </c>
      <c r="J212" s="20">
        <v>348438.5785</v>
      </c>
      <c r="K212" s="20">
        <v>348438.5785</v>
      </c>
      <c r="L212" s="20">
        <v>348438.5785</v>
      </c>
      <c r="M212" s="20">
        <v>348438.5785</v>
      </c>
      <c r="N212" s="20">
        <v>348438.5785</v>
      </c>
      <c r="O212" s="20">
        <v>391091.1385</v>
      </c>
      <c r="P212" s="20">
        <f>+F212+G212+H212+I212+J212+K212+L212+M212+N212+O212</f>
        <v>3828887.2249999996</v>
      </c>
    </row>
    <row r="213" spans="3:18" x14ac:dyDescent="0.2">
      <c r="C213" s="13">
        <v>2114</v>
      </c>
      <c r="D213" s="21" t="s">
        <v>16</v>
      </c>
      <c r="E213" s="15">
        <f>+E214</f>
        <v>500000</v>
      </c>
      <c r="F213" s="15">
        <f t="shared" ref="F213" si="363">+F214</f>
        <v>0</v>
      </c>
      <c r="G213" s="15">
        <f t="shared" ref="G213:O213" si="364">+G214</f>
        <v>0</v>
      </c>
      <c r="H213" s="15">
        <f t="shared" si="364"/>
        <v>0</v>
      </c>
      <c r="I213" s="15">
        <f t="shared" si="364"/>
        <v>0</v>
      </c>
      <c r="J213" s="15">
        <f t="shared" si="364"/>
        <v>0</v>
      </c>
      <c r="K213" s="15">
        <f t="shared" si="364"/>
        <v>0</v>
      </c>
      <c r="L213" s="15">
        <f t="shared" si="364"/>
        <v>0</v>
      </c>
      <c r="M213" s="15">
        <f t="shared" si="364"/>
        <v>0</v>
      </c>
      <c r="N213" s="15">
        <f t="shared" si="364"/>
        <v>0</v>
      </c>
      <c r="O213" s="15">
        <f t="shared" si="364"/>
        <v>0</v>
      </c>
      <c r="P213" s="15">
        <f t="shared" ref="P213" si="365">+P214</f>
        <v>0</v>
      </c>
    </row>
    <row r="214" spans="3:18" x14ac:dyDescent="0.2">
      <c r="C214" s="16" t="s">
        <v>170</v>
      </c>
      <c r="D214" s="19" t="s">
        <v>256</v>
      </c>
      <c r="E214" s="20">
        <v>500000</v>
      </c>
      <c r="F214" s="20">
        <v>0</v>
      </c>
      <c r="G214" s="20">
        <v>0</v>
      </c>
      <c r="H214" s="20">
        <v>0</v>
      </c>
      <c r="I214" s="20">
        <v>0</v>
      </c>
      <c r="J214" s="20">
        <v>0</v>
      </c>
      <c r="K214" s="20">
        <v>0</v>
      </c>
      <c r="L214" s="20">
        <v>0</v>
      </c>
      <c r="M214" s="20">
        <v>0</v>
      </c>
      <c r="N214" s="20">
        <v>0</v>
      </c>
      <c r="O214" s="20">
        <v>0</v>
      </c>
      <c r="P214" s="20">
        <f>+F214+G214+H214+I214+J214+K214+L214+M214+N214+O214</f>
        <v>0</v>
      </c>
    </row>
    <row r="215" spans="3:18" x14ac:dyDescent="0.2">
      <c r="C215" s="25">
        <v>215</v>
      </c>
      <c r="D215" s="76" t="s">
        <v>36</v>
      </c>
      <c r="E215" s="12">
        <f t="shared" ref="E215" si="366">+E216+E217+E218</f>
        <v>808084.14</v>
      </c>
      <c r="F215" s="12">
        <f t="shared" ref="F215:P215" si="367">+F216+F217+F218</f>
        <v>63013.723307149994</v>
      </c>
      <c r="G215" s="12">
        <f t="shared" ref="G215:H215" si="368">+G216+G217+G218</f>
        <v>63013.723307149994</v>
      </c>
      <c r="H215" s="12">
        <f t="shared" si="368"/>
        <v>63013.723307149994</v>
      </c>
      <c r="I215" s="12">
        <f t="shared" ref="I215" si="369">+I216+I217+I218</f>
        <v>63443.083307149995</v>
      </c>
      <c r="J215" s="12">
        <f t="shared" ref="J215:K215" si="370">+J216+J217+J218</f>
        <v>51912.104289149996</v>
      </c>
      <c r="K215" s="12">
        <f t="shared" si="370"/>
        <v>0</v>
      </c>
      <c r="L215" s="12">
        <f t="shared" ref="L215:M215" si="371">+L216+L217+L218</f>
        <v>103824.20857829999</v>
      </c>
      <c r="M215" s="12">
        <f t="shared" si="371"/>
        <v>51912.104289149996</v>
      </c>
      <c r="N215" s="12">
        <f t="shared" ref="N215:O215" si="372">+N216+N217+N218</f>
        <v>51912.104289149996</v>
      </c>
      <c r="O215" s="12">
        <f t="shared" si="372"/>
        <v>58433.680713150003</v>
      </c>
      <c r="P215" s="12">
        <f t="shared" si="367"/>
        <v>570478.4553875</v>
      </c>
    </row>
    <row r="216" spans="3:18" x14ac:dyDescent="0.2">
      <c r="C216" s="23" t="s">
        <v>37</v>
      </c>
      <c r="D216" s="24" t="s">
        <v>332</v>
      </c>
      <c r="E216" s="20">
        <v>380000</v>
      </c>
      <c r="F216" s="20">
        <v>30054.566613650004</v>
      </c>
      <c r="G216" s="20">
        <v>30054.566613650004</v>
      </c>
      <c r="H216" s="20">
        <v>30054.566613650004</v>
      </c>
      <c r="I216" s="20">
        <v>30054.566613650004</v>
      </c>
      <c r="J216" s="20">
        <v>24704.295215650003</v>
      </c>
      <c r="K216" s="20">
        <v>0</v>
      </c>
      <c r="L216" s="20">
        <v>49408.590431300006</v>
      </c>
      <c r="M216" s="20">
        <v>24704.295215650003</v>
      </c>
      <c r="N216" s="20">
        <v>24704.295215650003</v>
      </c>
      <c r="O216" s="20">
        <v>27728.361719650002</v>
      </c>
      <c r="P216" s="20">
        <f t="shared" ref="P216:P218" si="373">+F216+G216+H216+I216+J216+K216+L216+M216+N216+O216</f>
        <v>271468.10425249999</v>
      </c>
    </row>
    <row r="217" spans="3:18" x14ac:dyDescent="0.2">
      <c r="C217" s="23" t="s">
        <v>38</v>
      </c>
      <c r="D217" s="24" t="s">
        <v>204</v>
      </c>
      <c r="E217" s="20">
        <v>350000</v>
      </c>
      <c r="F217" s="20">
        <v>30096.956693499997</v>
      </c>
      <c r="G217" s="20">
        <v>30096.956693499997</v>
      </c>
      <c r="H217" s="20">
        <v>30096.956693499997</v>
      </c>
      <c r="I217" s="20">
        <v>30096.956693499997</v>
      </c>
      <c r="J217" s="20">
        <v>24739.139073499999</v>
      </c>
      <c r="K217" s="20">
        <v>0</v>
      </c>
      <c r="L217" s="20">
        <v>49478.278146999997</v>
      </c>
      <c r="M217" s="20">
        <v>24739.139073499999</v>
      </c>
      <c r="N217" s="20">
        <v>24739.139073499999</v>
      </c>
      <c r="O217" s="20">
        <v>27767.4708335</v>
      </c>
      <c r="P217" s="20">
        <f t="shared" si="373"/>
        <v>271850.992975</v>
      </c>
    </row>
    <row r="218" spans="3:18" x14ac:dyDescent="0.2">
      <c r="C218" s="23" t="s">
        <v>39</v>
      </c>
      <c r="D218" s="24" t="s">
        <v>329</v>
      </c>
      <c r="E218" s="20">
        <v>78084.14</v>
      </c>
      <c r="F218" s="20">
        <v>2862.2</v>
      </c>
      <c r="G218" s="20">
        <v>2862.2</v>
      </c>
      <c r="H218" s="20">
        <v>2862.2</v>
      </c>
      <c r="I218" s="20">
        <v>3291.56</v>
      </c>
      <c r="J218" s="20">
        <v>2468.67</v>
      </c>
      <c r="K218" s="20">
        <v>0</v>
      </c>
      <c r="L218" s="20">
        <v>4937.34</v>
      </c>
      <c r="M218" s="20">
        <v>2468.67</v>
      </c>
      <c r="N218" s="20">
        <v>2468.67</v>
      </c>
      <c r="O218" s="20">
        <v>2937.84816</v>
      </c>
      <c r="P218" s="20">
        <f t="shared" si="373"/>
        <v>27159.358159999996</v>
      </c>
    </row>
    <row r="219" spans="3:18" x14ac:dyDescent="0.2">
      <c r="C219" s="31">
        <v>22</v>
      </c>
      <c r="D219" s="115" t="s">
        <v>40</v>
      </c>
      <c r="E219" s="9">
        <f t="shared" ref="E219:P219" si="374">+E220</f>
        <v>5000000</v>
      </c>
      <c r="F219" s="9">
        <f t="shared" si="374"/>
        <v>2000</v>
      </c>
      <c r="G219" s="9">
        <f t="shared" si="374"/>
        <v>0</v>
      </c>
      <c r="H219" s="124">
        <f t="shared" si="374"/>
        <v>0</v>
      </c>
      <c r="I219" s="9">
        <f t="shared" si="374"/>
        <v>0</v>
      </c>
      <c r="J219" s="9">
        <f t="shared" si="374"/>
        <v>340140</v>
      </c>
      <c r="K219" s="9">
        <f t="shared" si="374"/>
        <v>650047.5</v>
      </c>
      <c r="L219" s="9">
        <f t="shared" si="374"/>
        <v>64500</v>
      </c>
      <c r="M219" s="9">
        <f t="shared" si="374"/>
        <v>0</v>
      </c>
      <c r="N219" s="9">
        <f t="shared" si="374"/>
        <v>0</v>
      </c>
      <c r="O219" s="9">
        <f t="shared" si="374"/>
        <v>23175</v>
      </c>
      <c r="P219" s="9">
        <f t="shared" si="374"/>
        <v>1079862.5</v>
      </c>
    </row>
    <row r="220" spans="3:18" x14ac:dyDescent="0.2">
      <c r="C220" s="25">
        <v>228</v>
      </c>
      <c r="D220" s="99" t="s">
        <v>257</v>
      </c>
      <c r="E220" s="12">
        <f t="shared" ref="E220:P220" si="375">SUM(E221:E221)</f>
        <v>5000000</v>
      </c>
      <c r="F220" s="116">
        <f t="shared" si="375"/>
        <v>2000</v>
      </c>
      <c r="G220" s="116">
        <f t="shared" si="375"/>
        <v>0</v>
      </c>
      <c r="H220" s="116">
        <f t="shared" si="375"/>
        <v>0</v>
      </c>
      <c r="I220" s="116">
        <f t="shared" si="375"/>
        <v>0</v>
      </c>
      <c r="J220" s="116">
        <f t="shared" si="375"/>
        <v>340140</v>
      </c>
      <c r="K220" s="116">
        <f t="shared" si="375"/>
        <v>650047.5</v>
      </c>
      <c r="L220" s="116">
        <f t="shared" si="375"/>
        <v>64500</v>
      </c>
      <c r="M220" s="116">
        <f t="shared" si="375"/>
        <v>0</v>
      </c>
      <c r="N220" s="116">
        <f t="shared" si="375"/>
        <v>0</v>
      </c>
      <c r="O220" s="116">
        <f t="shared" si="375"/>
        <v>23175</v>
      </c>
      <c r="P220" s="116">
        <f t="shared" si="375"/>
        <v>1079862.5</v>
      </c>
    </row>
    <row r="221" spans="3:18" ht="17.25" customHeight="1" x14ac:dyDescent="0.2">
      <c r="C221" s="23" t="s">
        <v>80</v>
      </c>
      <c r="D221" s="33" t="s">
        <v>282</v>
      </c>
      <c r="E221" s="80">
        <v>5000000</v>
      </c>
      <c r="F221" s="20">
        <v>2000</v>
      </c>
      <c r="G221" s="20">
        <v>0</v>
      </c>
      <c r="H221" s="20">
        <v>0</v>
      </c>
      <c r="I221" s="20">
        <v>0</v>
      </c>
      <c r="J221" s="20">
        <v>340140</v>
      </c>
      <c r="K221" s="20">
        <v>650047.5</v>
      </c>
      <c r="L221" s="20">
        <v>64500</v>
      </c>
      <c r="M221" s="20">
        <v>0</v>
      </c>
      <c r="N221" s="20">
        <v>0</v>
      </c>
      <c r="O221" s="20">
        <v>23175</v>
      </c>
      <c r="P221" s="20">
        <f>+F221+G221+H221+I221+J221+K221+L221+M221+N221+O221</f>
        <v>1079862.5</v>
      </c>
    </row>
    <row r="222" spans="3:18" x14ac:dyDescent="0.2">
      <c r="C222" s="31">
        <v>24</v>
      </c>
      <c r="D222" s="106" t="s">
        <v>142</v>
      </c>
      <c r="E222" s="9">
        <f>+E223</f>
        <v>1200000</v>
      </c>
      <c r="F222" s="9">
        <f t="shared" ref="F222:P222" si="376">+F223</f>
        <v>63749.86</v>
      </c>
      <c r="G222" s="9">
        <f t="shared" si="376"/>
        <v>0</v>
      </c>
      <c r="H222" s="9">
        <f t="shared" si="376"/>
        <v>0</v>
      </c>
      <c r="I222" s="9">
        <f t="shared" si="376"/>
        <v>277500</v>
      </c>
      <c r="J222" s="9">
        <f t="shared" si="376"/>
        <v>0</v>
      </c>
      <c r="K222" s="9">
        <f t="shared" si="376"/>
        <v>0</v>
      </c>
      <c r="L222" s="9">
        <f t="shared" si="376"/>
        <v>279250</v>
      </c>
      <c r="M222" s="9">
        <f t="shared" si="376"/>
        <v>0</v>
      </c>
      <c r="N222" s="9">
        <f t="shared" si="376"/>
        <v>0</v>
      </c>
      <c r="O222" s="9">
        <f t="shared" si="376"/>
        <v>0</v>
      </c>
      <c r="P222" s="9">
        <f t="shared" si="376"/>
        <v>620499.86</v>
      </c>
    </row>
    <row r="223" spans="3:18" ht="15" customHeight="1" x14ac:dyDescent="0.2">
      <c r="C223" s="25">
        <v>241</v>
      </c>
      <c r="D223" s="76" t="s">
        <v>143</v>
      </c>
      <c r="E223" s="30">
        <f>+E224+E226</f>
        <v>1200000</v>
      </c>
      <c r="F223" s="12">
        <f t="shared" ref="F223:P223" si="377">+F224+F226</f>
        <v>63749.86</v>
      </c>
      <c r="G223" s="12">
        <f t="shared" ref="G223:H223" si="378">+G224+G226</f>
        <v>0</v>
      </c>
      <c r="H223" s="12">
        <f t="shared" si="378"/>
        <v>0</v>
      </c>
      <c r="I223" s="12">
        <f t="shared" ref="I223" si="379">+I224+I226</f>
        <v>277500</v>
      </c>
      <c r="J223" s="12">
        <f t="shared" ref="J223:K223" si="380">+J224+J226</f>
        <v>0</v>
      </c>
      <c r="K223" s="12">
        <f t="shared" si="380"/>
        <v>0</v>
      </c>
      <c r="L223" s="12">
        <f t="shared" ref="L223:M223" si="381">+L224+L226</f>
        <v>279250</v>
      </c>
      <c r="M223" s="12">
        <f t="shared" si="381"/>
        <v>0</v>
      </c>
      <c r="N223" s="12">
        <f t="shared" ref="N223:O223" si="382">+N224+N226</f>
        <v>0</v>
      </c>
      <c r="O223" s="12">
        <f t="shared" si="382"/>
        <v>0</v>
      </c>
      <c r="P223" s="12">
        <f t="shared" si="377"/>
        <v>620499.86</v>
      </c>
      <c r="R223" s="122"/>
    </row>
    <row r="224" spans="3:18" ht="15.75" customHeight="1" x14ac:dyDescent="0.2">
      <c r="C224" s="23" t="s">
        <v>144</v>
      </c>
      <c r="D224" s="33" t="s">
        <v>245</v>
      </c>
      <c r="E224" s="20">
        <v>500000</v>
      </c>
      <c r="F224" s="80">
        <v>0</v>
      </c>
      <c r="G224" s="80">
        <v>0</v>
      </c>
      <c r="H224" s="80">
        <v>0</v>
      </c>
      <c r="I224" s="80">
        <v>0</v>
      </c>
      <c r="J224" s="80">
        <v>0</v>
      </c>
      <c r="K224" s="80">
        <v>0</v>
      </c>
      <c r="L224" s="80">
        <v>0</v>
      </c>
      <c r="M224" s="80">
        <v>0</v>
      </c>
      <c r="N224" s="80">
        <v>0</v>
      </c>
      <c r="O224" s="80">
        <v>0</v>
      </c>
      <c r="P224" s="80">
        <f>+F224+G224+H224+I224+J224+K224+L224+M224+N224+O224</f>
        <v>0</v>
      </c>
    </row>
    <row r="225" spans="2:16" ht="15.75" customHeight="1" x14ac:dyDescent="0.2">
      <c r="C225" s="25">
        <v>247</v>
      </c>
      <c r="D225" s="29" t="s">
        <v>145</v>
      </c>
      <c r="E225" s="12">
        <f t="shared" ref="E225:P225" si="383">+E226</f>
        <v>700000</v>
      </c>
      <c r="F225" s="12">
        <f t="shared" si="383"/>
        <v>63749.86</v>
      </c>
      <c r="G225" s="12">
        <f t="shared" si="383"/>
        <v>0</v>
      </c>
      <c r="H225" s="12">
        <f t="shared" si="383"/>
        <v>0</v>
      </c>
      <c r="I225" s="12">
        <f t="shared" si="383"/>
        <v>277500</v>
      </c>
      <c r="J225" s="12">
        <f t="shared" si="383"/>
        <v>0</v>
      </c>
      <c r="K225" s="12">
        <f t="shared" si="383"/>
        <v>0</v>
      </c>
      <c r="L225" s="12">
        <f t="shared" si="383"/>
        <v>279250</v>
      </c>
      <c r="M225" s="12">
        <f t="shared" si="383"/>
        <v>0</v>
      </c>
      <c r="N225" s="12">
        <f t="shared" si="383"/>
        <v>0</v>
      </c>
      <c r="O225" s="12">
        <f t="shared" si="383"/>
        <v>0</v>
      </c>
      <c r="P225" s="12">
        <f t="shared" si="383"/>
        <v>620499.86</v>
      </c>
    </row>
    <row r="226" spans="2:16" ht="19.5" customHeight="1" x14ac:dyDescent="0.2">
      <c r="C226" s="34" t="s">
        <v>146</v>
      </c>
      <c r="D226" s="81" t="s">
        <v>312</v>
      </c>
      <c r="E226" s="20">
        <v>700000</v>
      </c>
      <c r="F226" s="20">
        <v>63749.86</v>
      </c>
      <c r="G226" s="20">
        <v>0</v>
      </c>
      <c r="H226" s="20">
        <v>0</v>
      </c>
      <c r="I226" s="20">
        <v>277500</v>
      </c>
      <c r="J226" s="20">
        <v>0</v>
      </c>
      <c r="K226" s="20">
        <v>0</v>
      </c>
      <c r="L226" s="20">
        <v>279250</v>
      </c>
      <c r="M226" s="20">
        <v>0</v>
      </c>
      <c r="N226" s="20">
        <v>0</v>
      </c>
      <c r="O226" s="20">
        <v>0</v>
      </c>
      <c r="P226" s="20">
        <f>+F226+G226+H226+I226+J226+K226+L226+M226+N226+O226</f>
        <v>620499.86</v>
      </c>
    </row>
    <row r="227" spans="2:16" ht="17.25" customHeight="1" x14ac:dyDescent="0.2">
      <c r="C227" s="60" t="s">
        <v>176</v>
      </c>
      <c r="D227" s="57" t="s">
        <v>179</v>
      </c>
      <c r="E227" s="44">
        <f t="shared" ref="E227:P227" si="384">+E209+E219+E222</f>
        <v>11208084.140000001</v>
      </c>
      <c r="F227" s="44">
        <f t="shared" si="384"/>
        <v>552664.38180715009</v>
      </c>
      <c r="G227" s="44">
        <f t="shared" si="384"/>
        <v>486914.52180715004</v>
      </c>
      <c r="H227" s="44">
        <f t="shared" si="384"/>
        <v>486914.52180715004</v>
      </c>
      <c r="I227" s="44">
        <f t="shared" ref="I227" si="385">+I209+I219+I222</f>
        <v>764843.88180715009</v>
      </c>
      <c r="J227" s="44">
        <f t="shared" ref="J227:K227" si="386">+J209+J219+J222</f>
        <v>740490.68278914993</v>
      </c>
      <c r="K227" s="44">
        <f t="shared" si="386"/>
        <v>998486.07850000006</v>
      </c>
      <c r="L227" s="44">
        <f t="shared" ref="L227:M227" si="387">+L209+L219+L222</f>
        <v>796012.78707830003</v>
      </c>
      <c r="M227" s="44">
        <f t="shared" si="387"/>
        <v>400350.68278914999</v>
      </c>
      <c r="N227" s="44">
        <f t="shared" ref="N227:O227" si="388">+N209+N219+N222</f>
        <v>400350.68278914999</v>
      </c>
      <c r="O227" s="44">
        <f t="shared" si="388"/>
        <v>472699.81921315001</v>
      </c>
      <c r="P227" s="44">
        <f t="shared" si="384"/>
        <v>6099728.0403875001</v>
      </c>
    </row>
    <row r="228" spans="2:16" x14ac:dyDescent="0.2">
      <c r="C228" s="61"/>
      <c r="D228" s="62"/>
      <c r="E228" s="63"/>
      <c r="F228" s="63"/>
      <c r="G228" s="63"/>
      <c r="H228" s="63"/>
      <c r="I228" s="63"/>
      <c r="J228" s="63"/>
      <c r="K228" s="63"/>
      <c r="L228" s="63"/>
      <c r="M228" s="63"/>
      <c r="N228" s="63"/>
      <c r="O228" s="63"/>
      <c r="P228" s="63"/>
    </row>
    <row r="229" spans="2:16" x14ac:dyDescent="0.2">
      <c r="C229" s="64"/>
      <c r="D229" s="65" t="s">
        <v>180</v>
      </c>
      <c r="E229" s="66">
        <f t="shared" ref="E229:H229" si="389">+E4+E170+E188+E207</f>
        <v>1031081669</v>
      </c>
      <c r="F229" s="66">
        <f t="shared" si="389"/>
        <v>61032936.44058948</v>
      </c>
      <c r="G229" s="66">
        <f t="shared" si="389"/>
        <v>68719929.829105496</v>
      </c>
      <c r="H229" s="66">
        <f t="shared" si="389"/>
        <v>82209084.397021458</v>
      </c>
      <c r="I229" s="66">
        <f t="shared" ref="I229" si="390">+I4+I170+I188+I207</f>
        <v>59181139.10788358</v>
      </c>
      <c r="J229" s="66">
        <f t="shared" ref="J229:K229" si="391">+J4+J170+J188+J207</f>
        <v>76178892.962740377</v>
      </c>
      <c r="K229" s="66">
        <f t="shared" si="391"/>
        <v>56551952.290547036</v>
      </c>
      <c r="L229" s="66">
        <f t="shared" ref="L229:M229" si="392">+L4+L170+L188+L207</f>
        <v>69285741.956341252</v>
      </c>
      <c r="M229" s="66">
        <f t="shared" si="392"/>
        <v>87122622.643917978</v>
      </c>
      <c r="N229" s="66">
        <f t="shared" ref="N229:O229" si="393">+N4+N170+N188+N207</f>
        <v>64783334.704675801</v>
      </c>
      <c r="O229" s="66">
        <f t="shared" si="393"/>
        <v>67265039.858537346</v>
      </c>
      <c r="P229" s="66">
        <f>+P4+P170+P188+P207</f>
        <v>692330674.19135976</v>
      </c>
    </row>
    <row r="230" spans="2:16" s="75" customFormat="1" x14ac:dyDescent="0.2">
      <c r="C230" s="72"/>
      <c r="D230" s="73"/>
      <c r="E230" s="74"/>
      <c r="F230" s="74"/>
      <c r="G230" s="74"/>
      <c r="H230" s="74"/>
      <c r="I230" s="74"/>
      <c r="J230" s="74"/>
      <c r="K230" s="74"/>
      <c r="L230" s="74"/>
      <c r="M230" s="74"/>
      <c r="N230" s="74"/>
      <c r="O230" s="74"/>
      <c r="P230" s="74"/>
    </row>
    <row r="231" spans="2:16" s="75" customFormat="1" x14ac:dyDescent="0.2">
      <c r="C231" s="72"/>
      <c r="D231" s="73"/>
      <c r="E231" s="74"/>
      <c r="F231" s="74"/>
      <c r="G231" s="74"/>
      <c r="H231" s="74"/>
      <c r="I231" s="74"/>
      <c r="J231" s="74"/>
      <c r="K231" s="74"/>
      <c r="L231" s="74"/>
      <c r="M231" s="74"/>
      <c r="N231" s="74"/>
      <c r="O231" s="74"/>
      <c r="P231" s="126"/>
    </row>
    <row r="232" spans="2:16" s="75" customFormat="1" x14ac:dyDescent="0.2">
      <c r="C232" s="72"/>
      <c r="D232" s="73"/>
      <c r="E232" s="128"/>
      <c r="F232" s="74"/>
      <c r="G232" s="74"/>
      <c r="H232" s="74"/>
      <c r="I232" s="74"/>
      <c r="J232" s="74"/>
      <c r="K232" s="74"/>
      <c r="L232" s="74"/>
      <c r="M232" s="74"/>
      <c r="N232" s="74"/>
      <c r="O232" s="74"/>
      <c r="P232" s="74"/>
    </row>
    <row r="233" spans="2:16" s="75" customFormat="1" x14ac:dyDescent="0.2">
      <c r="C233" s="72"/>
      <c r="D233" s="73"/>
      <c r="E233" s="74"/>
      <c r="F233" s="74"/>
      <c r="G233" s="74"/>
      <c r="H233" s="74"/>
      <c r="I233" s="74"/>
      <c r="J233" s="74"/>
      <c r="K233" s="74"/>
      <c r="L233" s="74"/>
      <c r="M233" s="74"/>
      <c r="N233" s="74"/>
      <c r="O233" s="74"/>
      <c r="P233" s="74"/>
    </row>
    <row r="234" spans="2:16" s="75" customFormat="1" x14ac:dyDescent="0.2">
      <c r="C234" s="72"/>
      <c r="D234" s="73"/>
      <c r="E234" s="74"/>
      <c r="F234" s="74"/>
      <c r="G234" s="74"/>
      <c r="H234" s="74"/>
      <c r="I234" s="74"/>
      <c r="J234" s="74"/>
      <c r="K234" s="74"/>
      <c r="L234" s="74"/>
      <c r="M234" s="74"/>
      <c r="N234" s="74"/>
      <c r="O234" s="74"/>
      <c r="P234" s="74"/>
    </row>
    <row r="235" spans="2:16" s="75" customFormat="1" x14ac:dyDescent="0.2">
      <c r="C235" s="72"/>
      <c r="D235" s="73"/>
      <c r="E235" s="74"/>
      <c r="F235" s="74"/>
      <c r="G235" s="74"/>
      <c r="H235" s="74"/>
      <c r="I235" s="74"/>
      <c r="J235" s="74"/>
      <c r="K235" s="74"/>
      <c r="L235" s="74"/>
      <c r="M235" s="74"/>
      <c r="N235" s="74"/>
      <c r="O235" s="74"/>
      <c r="P235" s="74"/>
    </row>
    <row r="236" spans="2:16" s="75" customFormat="1" x14ac:dyDescent="0.2">
      <c r="E236" s="128"/>
    </row>
    <row r="237" spans="2:16" s="75" customFormat="1" x14ac:dyDescent="0.2">
      <c r="C237" s="87"/>
      <c r="E237" s="128"/>
    </row>
    <row r="238" spans="2:16" ht="18.75" customHeight="1" x14ac:dyDescent="0.2">
      <c r="C238" s="88" t="s">
        <v>193</v>
      </c>
      <c r="D238" s="88"/>
      <c r="E238" s="129"/>
      <c r="F238" s="90" t="s">
        <v>198</v>
      </c>
      <c r="O238" s="67" t="s">
        <v>263</v>
      </c>
    </row>
    <row r="239" spans="2:16" ht="17.25" customHeight="1" x14ac:dyDescent="0.2">
      <c r="B239" s="86"/>
      <c r="C239" s="89" t="s">
        <v>194</v>
      </c>
      <c r="D239" s="89"/>
      <c r="E239" s="129"/>
      <c r="F239" s="89" t="s">
        <v>196</v>
      </c>
      <c r="G239" s="86"/>
      <c r="H239" s="86"/>
      <c r="I239" s="86"/>
      <c r="J239" s="86"/>
      <c r="K239" s="86"/>
      <c r="L239" s="86"/>
      <c r="M239" s="86"/>
      <c r="N239" s="86"/>
      <c r="O239" s="86" t="s">
        <v>197</v>
      </c>
    </row>
    <row r="240" spans="2:16" ht="19.5" customHeight="1" x14ac:dyDescent="0.2">
      <c r="C240" s="90" t="s">
        <v>195</v>
      </c>
      <c r="D240" s="90"/>
      <c r="F240" s="68" t="s">
        <v>265</v>
      </c>
      <c r="G240" s="68"/>
      <c r="H240" s="68"/>
      <c r="I240" s="68"/>
      <c r="J240" s="68"/>
      <c r="K240" s="68"/>
      <c r="L240" s="68"/>
      <c r="M240" s="68"/>
      <c r="N240" s="68"/>
      <c r="O240" s="68" t="s">
        <v>264</v>
      </c>
    </row>
    <row r="241" spans="3:16" ht="26.25" customHeight="1" x14ac:dyDescent="0.2">
      <c r="C241" s="69"/>
      <c r="D241" s="83"/>
      <c r="E241" s="131"/>
      <c r="F241" s="70"/>
      <c r="G241" s="70"/>
      <c r="H241" s="70"/>
      <c r="I241" s="70"/>
      <c r="J241" s="70"/>
      <c r="K241" s="70"/>
      <c r="L241" s="70"/>
      <c r="M241" s="70"/>
      <c r="N241" s="70"/>
      <c r="O241" s="70"/>
      <c r="P241" s="70"/>
    </row>
    <row r="242" spans="3:16" ht="26.25" customHeight="1" x14ac:dyDescent="0.2">
      <c r="C242" s="69"/>
      <c r="D242" s="83"/>
      <c r="E242" s="131"/>
      <c r="F242" s="70"/>
      <c r="G242" s="70"/>
      <c r="H242" s="70"/>
      <c r="I242" s="70"/>
      <c r="J242" s="70"/>
      <c r="K242" s="70"/>
      <c r="L242" s="70"/>
      <c r="M242" s="70"/>
      <c r="N242" s="70"/>
      <c r="O242" s="70"/>
      <c r="P242" s="70"/>
    </row>
    <row r="243" spans="3:16" ht="26.25" customHeight="1" x14ac:dyDescent="0.2">
      <c r="C243" s="69"/>
      <c r="D243" s="83"/>
      <c r="E243" s="131"/>
      <c r="F243" s="70"/>
      <c r="G243" s="70"/>
      <c r="H243" s="70"/>
      <c r="I243" s="70"/>
      <c r="J243" s="70"/>
      <c r="K243" s="70"/>
      <c r="L243" s="70"/>
      <c r="M243" s="70"/>
      <c r="N243" s="70"/>
      <c r="O243" s="70"/>
      <c r="P243" s="70"/>
    </row>
    <row r="244" spans="3:16" ht="26.25" customHeight="1" x14ac:dyDescent="0.2">
      <c r="C244" s="90" t="s">
        <v>270</v>
      </c>
      <c r="K244" s="70"/>
      <c r="L244" s="70"/>
      <c r="M244" s="70"/>
      <c r="N244" s="70"/>
      <c r="O244" s="70"/>
      <c r="P244" s="70"/>
    </row>
    <row r="245" spans="3:16" x14ac:dyDescent="0.2">
      <c r="C245" s="67" t="s">
        <v>262</v>
      </c>
    </row>
    <row r="247" spans="3:16" x14ac:dyDescent="0.2">
      <c r="C247" s="86" t="s">
        <v>271</v>
      </c>
      <c r="D247" s="86"/>
    </row>
    <row r="249" spans="3:16" x14ac:dyDescent="0.2">
      <c r="C249" s="67" t="s">
        <v>314</v>
      </c>
    </row>
    <row r="251" spans="3:16" ht="13.5" customHeight="1" x14ac:dyDescent="0.2">
      <c r="C251" s="67" t="s">
        <v>315</v>
      </c>
    </row>
    <row r="253" spans="3:16" x14ac:dyDescent="0.2">
      <c r="C253" s="67" t="s">
        <v>320</v>
      </c>
    </row>
    <row r="255" spans="3:16" x14ac:dyDescent="0.2">
      <c r="C255" s="67" t="s">
        <v>316</v>
      </c>
    </row>
  </sheetData>
  <autoFilter ref="C2:P231"/>
  <printOptions horizontalCentered="1"/>
  <pageMargins left="0.25" right="0.25" top="0.75" bottom="0.75" header="0.3" footer="0.3"/>
  <pageSetup scale="17" orientation="portrait" horizontalDpi="4294967295" verticalDpi="4294967295" r:id="rId1"/>
  <headerFooter>
    <oddHeader>&amp;C
&amp;G
TRIBUNAL SUPERIOR ELECTORAL 
DIRECCION FINANCIERA 
EJECUCION PRESUPUESTARIA AL 31 DE OCTUBRE 2023
VALORES EN RD$</oddHeader>
    <oddFooter>&amp;RPágina &amp;P</oddFooter>
  </headerFooter>
  <rowBreaks count="4" manualBreakCount="4">
    <brk id="48" min="1" max="16" man="1"/>
    <brk id="94" min="1" max="16" man="1"/>
    <brk id="143" min="1" max="16" man="1"/>
    <brk id="187" min="1" max="16" man="1"/>
  </rowBreaks>
  <ignoredErrors>
    <ignoredError sqref="P9 F172 P93 P176 P213 P225 P12 P50 P65 P146 G175 G177:G178 G172:G173 P29 P31 P35 P53 P56 P59 P68 P73 P77 P98 P104 P106 P111:P112 P116 P120 P122 P125 P151 P154 P157 P160 P178 P215 P145 P173 P194 J201 P82 P132 I172:J172 P84 P86:P87 P89 P134 P196 P18 P14 P16 P27 P13 P17 P15 P19:P26" formula="1"/>
    <ignoredError sqref="C227 C188:C189 C207:C208 C170:C171" numberStoredAsText="1"/>
  </ignoredError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Para Transparencia</vt:lpstr>
      <vt:lpstr>'Para Transparencia'!Área_de_impresión</vt:lpstr>
      <vt:lpstr>'Para Transparencia'!Títulos_a_imprimir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Ariel Polanco Diaz</dc:creator>
  <cp:lastModifiedBy>Deysis Esther Matos Ferreras</cp:lastModifiedBy>
  <cp:lastPrinted>2023-11-03T15:08:58Z</cp:lastPrinted>
  <dcterms:created xsi:type="dcterms:W3CDTF">2022-03-25T14:12:00Z</dcterms:created>
  <dcterms:modified xsi:type="dcterms:W3CDTF">2023-11-09T13:56:55Z</dcterms:modified>
</cp:coreProperties>
</file>