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bookViews>
    <workbookView xWindow="0" yWindow="0" windowWidth="20490" windowHeight="6120" tabRatio="599"/>
  </bookViews>
  <sheets>
    <sheet name="Ejecucion presupuestaria " sheetId="6" r:id="rId1"/>
  </sheets>
  <definedNames>
    <definedName name="_xlnm._FilterDatabase" localSheetId="0" hidden="1">'Ejecucion presupuestaria '!$B$2:$L$226</definedName>
    <definedName name="_xlnm.Print_Area" localSheetId="0">'Ejecucion presupuestaria '!$A$1:$L$248</definedName>
    <definedName name="_xlnm.Print_Titles" localSheetId="0">'Ejecucion presupuestaria 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9" i="6" l="1"/>
  <c r="G220" i="6" l="1"/>
  <c r="G218" i="6"/>
  <c r="G217" i="6"/>
  <c r="G215" i="6"/>
  <c r="G214" i="6" s="1"/>
  <c r="G210" i="6"/>
  <c r="G208" i="6"/>
  <c r="G206" i="6"/>
  <c r="G205" i="6" s="1"/>
  <c r="G204" i="6" s="1"/>
  <c r="G196" i="6"/>
  <c r="G195" i="6" s="1"/>
  <c r="G191" i="6"/>
  <c r="G189" i="6"/>
  <c r="G187" i="6"/>
  <c r="G186" i="6" s="1"/>
  <c r="G185" i="6" s="1"/>
  <c r="G178" i="6"/>
  <c r="G177" i="6"/>
  <c r="G173" i="6"/>
  <c r="G171" i="6"/>
  <c r="G169" i="6"/>
  <c r="G168" i="6"/>
  <c r="G160" i="6"/>
  <c r="G157" i="6"/>
  <c r="G154" i="6"/>
  <c r="G151" i="6"/>
  <c r="G146" i="6"/>
  <c r="G142" i="6"/>
  <c r="G141" i="6"/>
  <c r="G134" i="6"/>
  <c r="G132" i="6"/>
  <c r="G128" i="6"/>
  <c r="G127" i="6" s="1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8" i="6"/>
  <c r="G16" i="6"/>
  <c r="G14" i="6"/>
  <c r="G12" i="6"/>
  <c r="G9" i="6"/>
  <c r="G7" i="6"/>
  <c r="K221" i="6"/>
  <c r="K219" i="6"/>
  <c r="K216" i="6"/>
  <c r="K213" i="6"/>
  <c r="K212" i="6"/>
  <c r="K211" i="6"/>
  <c r="G184" i="6" l="1"/>
  <c r="G183" i="6" s="1"/>
  <c r="G145" i="6"/>
  <c r="G6" i="6"/>
  <c r="G24" i="6"/>
  <c r="G167" i="6"/>
  <c r="G166" i="6" s="1"/>
  <c r="G165" i="6" s="1"/>
  <c r="G181" i="6" s="1"/>
  <c r="G111" i="6"/>
  <c r="G200" i="6"/>
  <c r="G73" i="6"/>
  <c r="G40" i="6" s="1"/>
  <c r="G86" i="6"/>
  <c r="G203" i="6"/>
  <c r="G202" i="6" s="1"/>
  <c r="G222" i="6"/>
  <c r="G5" i="6" l="1"/>
  <c r="G4" i="6"/>
  <c r="G163" i="6"/>
  <c r="G224" i="6" l="1"/>
  <c r="G3" i="6"/>
  <c r="K209" i="6" l="1"/>
  <c r="K207" i="6"/>
  <c r="K198" i="6"/>
  <c r="K197" i="6"/>
  <c r="K194" i="6"/>
  <c r="K193" i="6"/>
  <c r="K192" i="6"/>
  <c r="K190" i="6"/>
  <c r="K188" i="6"/>
  <c r="K176" i="6"/>
  <c r="K175" i="6"/>
  <c r="K174" i="6"/>
  <c r="K172" i="6"/>
  <c r="K170" i="6"/>
  <c r="K161" i="6"/>
  <c r="K159" i="6"/>
  <c r="K158" i="6"/>
  <c r="K156" i="6"/>
  <c r="K155" i="6"/>
  <c r="K153" i="6"/>
  <c r="K152" i="6"/>
  <c r="K150" i="6"/>
  <c r="K149" i="6"/>
  <c r="K148" i="6"/>
  <c r="K147" i="6"/>
  <c r="K144" i="6"/>
  <c r="K143" i="6"/>
  <c r="K140" i="6"/>
  <c r="K139" i="6"/>
  <c r="K138" i="6"/>
  <c r="K137" i="6"/>
  <c r="K136" i="6"/>
  <c r="K135" i="6"/>
  <c r="K133" i="6"/>
  <c r="K131" i="6"/>
  <c r="K130" i="6"/>
  <c r="K129" i="6"/>
  <c r="K126" i="6"/>
  <c r="K124" i="6"/>
  <c r="K123" i="6"/>
  <c r="K121" i="6"/>
  <c r="K119" i="6"/>
  <c r="K118" i="6"/>
  <c r="K117" i="6"/>
  <c r="K115" i="6"/>
  <c r="K114" i="6"/>
  <c r="K113" i="6"/>
  <c r="K110" i="6"/>
  <c r="K109" i="6"/>
  <c r="K108" i="6"/>
  <c r="K107" i="6"/>
  <c r="K105" i="6"/>
  <c r="K103" i="6"/>
  <c r="K102" i="6"/>
  <c r="K101" i="6"/>
  <c r="K100" i="6"/>
  <c r="K99" i="6"/>
  <c r="K97" i="6"/>
  <c r="K96" i="6"/>
  <c r="K95" i="6"/>
  <c r="K94" i="6"/>
  <c r="K92" i="6"/>
  <c r="K91" i="6"/>
  <c r="K90" i="6"/>
  <c r="K88" i="6"/>
  <c r="K85" i="6"/>
  <c r="K83" i="6"/>
  <c r="K81" i="6"/>
  <c r="K80" i="6"/>
  <c r="K79" i="6"/>
  <c r="K78" i="6"/>
  <c r="K76" i="6"/>
  <c r="K75" i="6"/>
  <c r="K74" i="6"/>
  <c r="K72" i="6"/>
  <c r="K71" i="6"/>
  <c r="K70" i="6"/>
  <c r="K69" i="6"/>
  <c r="K67" i="6"/>
  <c r="K66" i="6"/>
  <c r="K64" i="6"/>
  <c r="K63" i="6"/>
  <c r="K62" i="6"/>
  <c r="K61" i="6"/>
  <c r="K60" i="6"/>
  <c r="K58" i="6"/>
  <c r="K57" i="6"/>
  <c r="K55" i="6"/>
  <c r="K54" i="6"/>
  <c r="K52" i="6"/>
  <c r="K51" i="6"/>
  <c r="K49" i="6"/>
  <c r="K48" i="6"/>
  <c r="K47" i="6"/>
  <c r="K46" i="6"/>
  <c r="K45" i="6"/>
  <c r="K44" i="6"/>
  <c r="K43" i="6"/>
  <c r="K42" i="6"/>
  <c r="K39" i="6"/>
  <c r="K38" i="6"/>
  <c r="K37" i="6"/>
  <c r="K36" i="6"/>
  <c r="K34" i="6"/>
  <c r="K33" i="6"/>
  <c r="K32" i="6"/>
  <c r="K30" i="6"/>
  <c r="K28" i="6"/>
  <c r="K26" i="6"/>
  <c r="K23" i="6"/>
  <c r="K22" i="6"/>
  <c r="K19" i="6"/>
  <c r="K17" i="6"/>
  <c r="K15" i="6"/>
  <c r="K13" i="6"/>
  <c r="K11" i="6"/>
  <c r="K10" i="6"/>
  <c r="K8" i="6"/>
  <c r="J220" i="6"/>
  <c r="J218" i="6"/>
  <c r="J217" i="6" s="1"/>
  <c r="J215" i="6"/>
  <c r="J214" i="6" s="1"/>
  <c r="J210" i="6"/>
  <c r="J208" i="6"/>
  <c r="J206" i="6"/>
  <c r="J205" i="6" s="1"/>
  <c r="J196" i="6"/>
  <c r="J195" i="6" s="1"/>
  <c r="J191" i="6"/>
  <c r="J189" i="6"/>
  <c r="J187" i="6"/>
  <c r="J186" i="6" s="1"/>
  <c r="J178" i="6"/>
  <c r="J177" i="6"/>
  <c r="J173" i="6"/>
  <c r="J171" i="6"/>
  <c r="J169" i="6"/>
  <c r="J168" i="6" s="1"/>
  <c r="J160" i="6"/>
  <c r="J157" i="6"/>
  <c r="J154" i="6"/>
  <c r="J151" i="6"/>
  <c r="J146" i="6"/>
  <c r="J142" i="6"/>
  <c r="J141" i="6" s="1"/>
  <c r="J134" i="6"/>
  <c r="J132" i="6"/>
  <c r="J128" i="6"/>
  <c r="J125" i="6"/>
  <c r="J122" i="6"/>
  <c r="J120" i="6"/>
  <c r="J116" i="6"/>
  <c r="J112" i="6"/>
  <c r="J106" i="6"/>
  <c r="J104" i="6"/>
  <c r="J98" i="6"/>
  <c r="J93" i="6"/>
  <c r="J89" i="6"/>
  <c r="J87" i="6" s="1"/>
  <c r="J84" i="6"/>
  <c r="J82" i="6"/>
  <c r="J77" i="6"/>
  <c r="J68" i="6"/>
  <c r="J65" i="6"/>
  <c r="J59" i="6"/>
  <c r="J56" i="6"/>
  <c r="J53" i="6"/>
  <c r="J50" i="6"/>
  <c r="J41" i="6"/>
  <c r="J35" i="6"/>
  <c r="J31" i="6"/>
  <c r="J29" i="6" s="1"/>
  <c r="J27" i="6"/>
  <c r="J25" i="6"/>
  <c r="J21" i="6"/>
  <c r="J20" i="6" s="1"/>
  <c r="J18" i="6"/>
  <c r="J16" i="6"/>
  <c r="J14" i="6"/>
  <c r="J12" i="6"/>
  <c r="J9" i="6"/>
  <c r="J7" i="6"/>
  <c r="J185" i="6" l="1"/>
  <c r="J184" i="6" s="1"/>
  <c r="J183" i="6" s="1"/>
  <c r="J145" i="6"/>
  <c r="J167" i="6"/>
  <c r="J166" i="6" s="1"/>
  <c r="J165" i="6" s="1"/>
  <c r="J181" i="6" s="1"/>
  <c r="J73" i="6"/>
  <c r="J111" i="6"/>
  <c r="J204" i="6"/>
  <c r="J222" i="6" s="1"/>
  <c r="J127" i="6"/>
  <c r="J40" i="6"/>
  <c r="J24" i="6"/>
  <c r="J6" i="6"/>
  <c r="J203" i="6"/>
  <c r="J202" i="6" s="1"/>
  <c r="J200" i="6"/>
  <c r="K14" i="6"/>
  <c r="I220" i="6"/>
  <c r="I218" i="6"/>
  <c r="I217" i="6" s="1"/>
  <c r="I215" i="6"/>
  <c r="I214" i="6" s="1"/>
  <c r="I210" i="6"/>
  <c r="I208" i="6"/>
  <c r="I206" i="6"/>
  <c r="I205" i="6" s="1"/>
  <c r="I196" i="6"/>
  <c r="I195" i="6" s="1"/>
  <c r="I191" i="6"/>
  <c r="I189" i="6"/>
  <c r="I187" i="6"/>
  <c r="I186" i="6" s="1"/>
  <c r="I178" i="6"/>
  <c r="I177" i="6" s="1"/>
  <c r="I173" i="6"/>
  <c r="I171" i="6"/>
  <c r="I169" i="6"/>
  <c r="I168" i="6" s="1"/>
  <c r="I160" i="6"/>
  <c r="I157" i="6"/>
  <c r="I154" i="6"/>
  <c r="I151" i="6"/>
  <c r="I146" i="6"/>
  <c r="I142" i="6"/>
  <c r="I141" i="6" s="1"/>
  <c r="I134" i="6"/>
  <c r="I132" i="6"/>
  <c r="I128" i="6"/>
  <c r="I125" i="6"/>
  <c r="I122" i="6"/>
  <c r="I120" i="6"/>
  <c r="I116" i="6"/>
  <c r="I112" i="6"/>
  <c r="I106" i="6"/>
  <c r="I104" i="6"/>
  <c r="I98" i="6"/>
  <c r="I93" i="6"/>
  <c r="I89" i="6"/>
  <c r="I87" i="6" s="1"/>
  <c r="I84" i="6"/>
  <c r="I82" i="6"/>
  <c r="I77" i="6"/>
  <c r="I68" i="6"/>
  <c r="I65" i="6"/>
  <c r="I59" i="6"/>
  <c r="I56" i="6"/>
  <c r="I53" i="6"/>
  <c r="I50" i="6"/>
  <c r="I41" i="6"/>
  <c r="I35" i="6"/>
  <c r="I31" i="6"/>
  <c r="I29" i="6" s="1"/>
  <c r="I27" i="6"/>
  <c r="I25" i="6"/>
  <c r="I21" i="6"/>
  <c r="I20" i="6" s="1"/>
  <c r="I18" i="6"/>
  <c r="I16" i="6"/>
  <c r="I14" i="6"/>
  <c r="I12" i="6"/>
  <c r="I9" i="6"/>
  <c r="I7" i="6"/>
  <c r="J86" i="6" l="1"/>
  <c r="J5" i="6"/>
  <c r="I73" i="6"/>
  <c r="I40" i="6" s="1"/>
  <c r="K56" i="6"/>
  <c r="I127" i="6"/>
  <c r="I111" i="6"/>
  <c r="I24" i="6"/>
  <c r="I204" i="6"/>
  <c r="I222" i="6" s="1"/>
  <c r="I200" i="6"/>
  <c r="I185" i="6"/>
  <c r="I184" i="6" s="1"/>
  <c r="I183" i="6" s="1"/>
  <c r="I167" i="6"/>
  <c r="I166" i="6" s="1"/>
  <c r="I165" i="6" s="1"/>
  <c r="I181" i="6" s="1"/>
  <c r="I145" i="6"/>
  <c r="I6" i="6"/>
  <c r="J4" i="6" l="1"/>
  <c r="J3" i="6" s="1"/>
  <c r="I86" i="6"/>
  <c r="J163" i="6"/>
  <c r="I5" i="6"/>
  <c r="I203" i="6"/>
  <c r="I202" i="6" s="1"/>
  <c r="J224" i="6" l="1"/>
  <c r="I4" i="6"/>
  <c r="I3" i="6" s="1"/>
  <c r="I163" i="6"/>
  <c r="I224" i="6"/>
  <c r="L46" i="6" l="1"/>
  <c r="H220" i="6" l="1"/>
  <c r="H218" i="6"/>
  <c r="H217" i="6" s="1"/>
  <c r="H215" i="6"/>
  <c r="H214" i="6" s="1"/>
  <c r="H210" i="6"/>
  <c r="H208" i="6"/>
  <c r="H206" i="6"/>
  <c r="H205" i="6" s="1"/>
  <c r="H196" i="6"/>
  <c r="H195" i="6"/>
  <c r="H191" i="6"/>
  <c r="H189" i="6"/>
  <c r="H187" i="6"/>
  <c r="H186" i="6" s="1"/>
  <c r="H178" i="6"/>
  <c r="H177" i="6" s="1"/>
  <c r="H173" i="6"/>
  <c r="H171" i="6"/>
  <c r="H169" i="6"/>
  <c r="H168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H127" i="6" l="1"/>
  <c r="H167" i="6"/>
  <c r="H166" i="6" s="1"/>
  <c r="H165" i="6" s="1"/>
  <c r="H181" i="6" s="1"/>
  <c r="H204" i="6"/>
  <c r="H203" i="6" s="1"/>
  <c r="H202" i="6" s="1"/>
  <c r="H200" i="6"/>
  <c r="H185" i="6"/>
  <c r="H184" i="6" s="1"/>
  <c r="H183" i="6" s="1"/>
  <c r="H145" i="6"/>
  <c r="H111" i="6"/>
  <c r="H86" i="6" s="1"/>
  <c r="H73" i="6"/>
  <c r="H40" i="6"/>
  <c r="H24" i="6"/>
  <c r="H6" i="6"/>
  <c r="L197" i="6"/>
  <c r="L190" i="6"/>
  <c r="L101" i="6"/>
  <c r="L103" i="6"/>
  <c r="L102" i="6"/>
  <c r="L100" i="6"/>
  <c r="L99" i="6"/>
  <c r="L96" i="6"/>
  <c r="L95" i="6"/>
  <c r="L94" i="6"/>
  <c r="L30" i="6"/>
  <c r="L28" i="6"/>
  <c r="L26" i="6"/>
  <c r="L23" i="6"/>
  <c r="L19" i="6"/>
  <c r="L17" i="6"/>
  <c r="L11" i="6"/>
  <c r="L10" i="6"/>
  <c r="L8" i="6"/>
  <c r="L221" i="6"/>
  <c r="L219" i="6"/>
  <c r="L216" i="6"/>
  <c r="L215" i="6" s="1"/>
  <c r="L214" i="6" s="1"/>
  <c r="L213" i="6"/>
  <c r="L212" i="6"/>
  <c r="L211" i="6"/>
  <c r="L209" i="6"/>
  <c r="L207" i="6"/>
  <c r="L198" i="6"/>
  <c r="L194" i="6"/>
  <c r="L193" i="6"/>
  <c r="L192" i="6"/>
  <c r="L188" i="6"/>
  <c r="L176" i="6"/>
  <c r="L175" i="6"/>
  <c r="L174" i="6"/>
  <c r="L172" i="6"/>
  <c r="L170" i="6"/>
  <c r="L161" i="6"/>
  <c r="L159" i="6"/>
  <c r="L158" i="6"/>
  <c r="L156" i="6"/>
  <c r="L155" i="6"/>
  <c r="L153" i="6"/>
  <c r="L152" i="6"/>
  <c r="L150" i="6"/>
  <c r="L149" i="6"/>
  <c r="L148" i="6"/>
  <c r="L147" i="6"/>
  <c r="L144" i="6"/>
  <c r="K142" i="6"/>
  <c r="L140" i="6"/>
  <c r="L139" i="6"/>
  <c r="L138" i="6"/>
  <c r="L137" i="6"/>
  <c r="L136" i="6"/>
  <c r="L135" i="6"/>
  <c r="L133" i="6"/>
  <c r="L131" i="6"/>
  <c r="L130" i="6"/>
  <c r="L129" i="6"/>
  <c r="L126" i="6"/>
  <c r="L124" i="6"/>
  <c r="L123" i="6"/>
  <c r="L121" i="6"/>
  <c r="L119" i="6"/>
  <c r="L118" i="6"/>
  <c r="L117" i="6"/>
  <c r="L115" i="6"/>
  <c r="L114" i="6"/>
  <c r="L113" i="6"/>
  <c r="L110" i="6"/>
  <c r="L109" i="6"/>
  <c r="L108" i="6"/>
  <c r="L107" i="6"/>
  <c r="L105" i="6"/>
  <c r="L97" i="6"/>
  <c r="L92" i="6"/>
  <c r="L91" i="6"/>
  <c r="L90" i="6"/>
  <c r="L88" i="6"/>
  <c r="L85" i="6"/>
  <c r="L83" i="6"/>
  <c r="L81" i="6"/>
  <c r="L80" i="6"/>
  <c r="L79" i="6"/>
  <c r="L78" i="6"/>
  <c r="L76" i="6"/>
  <c r="L75" i="6"/>
  <c r="L74" i="6"/>
  <c r="L72" i="6"/>
  <c r="L71" i="6"/>
  <c r="L70" i="6"/>
  <c r="L69" i="6"/>
  <c r="L67" i="6"/>
  <c r="L66" i="6"/>
  <c r="L64" i="6"/>
  <c r="L63" i="6"/>
  <c r="L62" i="6"/>
  <c r="L61" i="6"/>
  <c r="L60" i="6"/>
  <c r="L58" i="6"/>
  <c r="L57" i="6"/>
  <c r="L55" i="6"/>
  <c r="L54" i="6"/>
  <c r="L52" i="6"/>
  <c r="L51" i="6"/>
  <c r="L49" i="6"/>
  <c r="L48" i="6"/>
  <c r="L47" i="6"/>
  <c r="L45" i="6"/>
  <c r="L44" i="6"/>
  <c r="L43" i="6"/>
  <c r="L42" i="6"/>
  <c r="L39" i="6"/>
  <c r="L38" i="6"/>
  <c r="L37" i="6"/>
  <c r="L36" i="6"/>
  <c r="L34" i="6"/>
  <c r="L33" i="6"/>
  <c r="L32" i="6"/>
  <c r="L22" i="6"/>
  <c r="L15" i="6"/>
  <c r="L13" i="6"/>
  <c r="H222" i="6" l="1"/>
  <c r="H5" i="6"/>
  <c r="H163" i="6" s="1"/>
  <c r="L143" i="6"/>
  <c r="L142" i="6" s="1"/>
  <c r="L141" i="6" s="1"/>
  <c r="L35" i="6"/>
  <c r="K116" i="6"/>
  <c r="L41" i="6"/>
  <c r="F142" i="6"/>
  <c r="F141" i="6" s="1"/>
  <c r="E142" i="6"/>
  <c r="E141" i="6" s="1"/>
  <c r="D142" i="6"/>
  <c r="D141" i="6" s="1"/>
  <c r="H4" i="6" l="1"/>
  <c r="H224" i="6" s="1"/>
  <c r="K18" i="6"/>
  <c r="F18" i="6"/>
  <c r="E18" i="6"/>
  <c r="D18" i="6"/>
  <c r="H3" i="6" l="1"/>
  <c r="L18" i="6"/>
  <c r="F208" i="6"/>
  <c r="E208" i="6"/>
  <c r="D208" i="6"/>
  <c r="F189" i="6"/>
  <c r="E189" i="6"/>
  <c r="D189" i="6"/>
  <c r="E12" i="6"/>
  <c r="F12" i="6"/>
  <c r="E14" i="6"/>
  <c r="F14" i="6"/>
  <c r="D14" i="6"/>
  <c r="L14" i="6"/>
  <c r="E171" i="6"/>
  <c r="F171" i="6"/>
  <c r="E169" i="6"/>
  <c r="F169" i="6"/>
  <c r="D169" i="6"/>
  <c r="D171" i="6"/>
  <c r="F220" i="6"/>
  <c r="E220" i="6"/>
  <c r="D220" i="6"/>
  <c r="D168" i="6" l="1"/>
  <c r="K220" i="6"/>
  <c r="K208" i="6"/>
  <c r="K189" i="6"/>
  <c r="L179" i="6"/>
  <c r="K171" i="6"/>
  <c r="K169" i="6"/>
  <c r="K141" i="6"/>
  <c r="K12" i="6"/>
  <c r="F218" i="6"/>
  <c r="F217" i="6" s="1"/>
  <c r="F215" i="6"/>
  <c r="F214" i="6" s="1"/>
  <c r="F210" i="6"/>
  <c r="F206" i="6"/>
  <c r="F205" i="6" s="1"/>
  <c r="F196" i="6"/>
  <c r="F195" i="6" s="1"/>
  <c r="F191" i="6"/>
  <c r="F187" i="6"/>
  <c r="F186" i="6" s="1"/>
  <c r="F178" i="6"/>
  <c r="F177" i="6" s="1"/>
  <c r="F173" i="6"/>
  <c r="F168" i="6"/>
  <c r="F160" i="6"/>
  <c r="F157" i="6"/>
  <c r="F154" i="6"/>
  <c r="F151" i="6"/>
  <c r="F146" i="6"/>
  <c r="F134" i="6"/>
  <c r="F132" i="6"/>
  <c r="F128" i="6"/>
  <c r="F125" i="6"/>
  <c r="F122" i="6"/>
  <c r="F120" i="6"/>
  <c r="F116" i="6"/>
  <c r="F112" i="6"/>
  <c r="F106" i="6"/>
  <c r="F104" i="6"/>
  <c r="F98" i="6"/>
  <c r="F93" i="6"/>
  <c r="F89" i="6"/>
  <c r="F87" i="6" s="1"/>
  <c r="F84" i="6"/>
  <c r="F82" i="6"/>
  <c r="F77" i="6"/>
  <c r="F68" i="6"/>
  <c r="F65" i="6"/>
  <c r="F59" i="6"/>
  <c r="F56" i="6"/>
  <c r="F53" i="6"/>
  <c r="F50" i="6"/>
  <c r="F41" i="6"/>
  <c r="F35" i="6"/>
  <c r="F31" i="6"/>
  <c r="F29" i="6" s="1"/>
  <c r="F27" i="6"/>
  <c r="F25" i="6"/>
  <c r="F21" i="6"/>
  <c r="F20" i="6" s="1"/>
  <c r="F16" i="6"/>
  <c r="F9" i="6"/>
  <c r="F7" i="6"/>
  <c r="F24" i="6" l="1"/>
  <c r="F111" i="6"/>
  <c r="F200" i="6"/>
  <c r="F145" i="6"/>
  <c r="F167" i="6"/>
  <c r="F166" i="6" s="1"/>
  <c r="F165" i="6" s="1"/>
  <c r="F181" i="6" s="1"/>
  <c r="F204" i="6"/>
  <c r="F222" i="6" s="1"/>
  <c r="F185" i="6"/>
  <c r="F184" i="6" s="1"/>
  <c r="F183" i="6" s="1"/>
  <c r="F127" i="6"/>
  <c r="F73" i="6"/>
  <c r="F40" i="6" s="1"/>
  <c r="F6" i="6"/>
  <c r="K196" i="6"/>
  <c r="K195" i="6" s="1"/>
  <c r="L220" i="6"/>
  <c r="L208" i="6"/>
  <c r="E196" i="6"/>
  <c r="E195" i="6" s="1"/>
  <c r="K215" i="6"/>
  <c r="K214" i="6" s="1"/>
  <c r="E215" i="6"/>
  <c r="E214" i="6" s="1"/>
  <c r="D218" i="6"/>
  <c r="D217" i="6" s="1"/>
  <c r="D215" i="6"/>
  <c r="D214" i="6" s="1"/>
  <c r="D210" i="6"/>
  <c r="D206" i="6"/>
  <c r="D205" i="6" s="1"/>
  <c r="D196" i="6"/>
  <c r="D195" i="6" s="1"/>
  <c r="D191" i="6"/>
  <c r="D187" i="6"/>
  <c r="D186" i="6" s="1"/>
  <c r="D178" i="6"/>
  <c r="D177" i="6" s="1"/>
  <c r="D173" i="6"/>
  <c r="D167" i="6" s="1"/>
  <c r="D160" i="6"/>
  <c r="D157" i="6"/>
  <c r="D154" i="6"/>
  <c r="D151" i="6"/>
  <c r="D146" i="6"/>
  <c r="D134" i="6"/>
  <c r="D132" i="6"/>
  <c r="D128" i="6"/>
  <c r="D125" i="6"/>
  <c r="D122" i="6"/>
  <c r="D120" i="6"/>
  <c r="D116" i="6"/>
  <c r="D112" i="6"/>
  <c r="D106" i="6"/>
  <c r="D104" i="6"/>
  <c r="D98" i="6"/>
  <c r="D93" i="6"/>
  <c r="D89" i="6"/>
  <c r="D87" i="6" s="1"/>
  <c r="D84" i="6"/>
  <c r="D82" i="6"/>
  <c r="D77" i="6"/>
  <c r="D68" i="6"/>
  <c r="D65" i="6"/>
  <c r="D59" i="6"/>
  <c r="D56" i="6"/>
  <c r="D53" i="6"/>
  <c r="D50" i="6"/>
  <c r="D41" i="6"/>
  <c r="D35" i="6"/>
  <c r="D31" i="6"/>
  <c r="D29" i="6" s="1"/>
  <c r="D27" i="6"/>
  <c r="D25" i="6"/>
  <c r="D21" i="6"/>
  <c r="D20" i="6" s="1"/>
  <c r="D16" i="6"/>
  <c r="D12" i="6"/>
  <c r="D9" i="6"/>
  <c r="D7" i="6"/>
  <c r="E7" i="6"/>
  <c r="K7" i="6"/>
  <c r="E9" i="6"/>
  <c r="E16" i="6"/>
  <c r="K16" i="6"/>
  <c r="E21" i="6"/>
  <c r="E20" i="6" s="1"/>
  <c r="E25" i="6"/>
  <c r="K25" i="6"/>
  <c r="E27" i="6"/>
  <c r="K27" i="6"/>
  <c r="E31" i="6"/>
  <c r="E29" i="6" s="1"/>
  <c r="E35" i="6"/>
  <c r="E41" i="6"/>
  <c r="E50" i="6"/>
  <c r="E53" i="6"/>
  <c r="E56" i="6"/>
  <c r="E59" i="6"/>
  <c r="E65" i="6"/>
  <c r="E68" i="6"/>
  <c r="E77" i="6"/>
  <c r="E82" i="6"/>
  <c r="K82" i="6"/>
  <c r="E84" i="6"/>
  <c r="K84" i="6"/>
  <c r="E89" i="6"/>
  <c r="E87" i="6" s="1"/>
  <c r="E93" i="6"/>
  <c r="E98" i="6"/>
  <c r="E104" i="6"/>
  <c r="K104" i="6"/>
  <c r="E106" i="6"/>
  <c r="E112" i="6"/>
  <c r="E116" i="6"/>
  <c r="E120" i="6"/>
  <c r="K120" i="6"/>
  <c r="E122" i="6"/>
  <c r="E125" i="6"/>
  <c r="K125" i="6"/>
  <c r="E128" i="6"/>
  <c r="E132" i="6"/>
  <c r="K132" i="6"/>
  <c r="E134" i="6"/>
  <c r="E146" i="6"/>
  <c r="E151" i="6"/>
  <c r="E154" i="6"/>
  <c r="E157" i="6"/>
  <c r="E160" i="6"/>
  <c r="K160" i="6"/>
  <c r="E168" i="6"/>
  <c r="E173" i="6"/>
  <c r="E178" i="6"/>
  <c r="E177" i="6" s="1"/>
  <c r="K178" i="6"/>
  <c r="K177" i="6" s="1"/>
  <c r="E187" i="6"/>
  <c r="E186" i="6" s="1"/>
  <c r="K187" i="6"/>
  <c r="E191" i="6"/>
  <c r="E206" i="6"/>
  <c r="E205" i="6" s="1"/>
  <c r="K206" i="6"/>
  <c r="K205" i="6" s="1"/>
  <c r="E210" i="6"/>
  <c r="E218" i="6"/>
  <c r="E217" i="6" s="1"/>
  <c r="L178" i="6"/>
  <c r="L177" i="6" s="1"/>
  <c r="F5" i="6" l="1"/>
  <c r="E127" i="6"/>
  <c r="D204" i="6"/>
  <c r="D222" i="6" s="1"/>
  <c r="F203" i="6"/>
  <c r="F202" i="6" s="1"/>
  <c r="D24" i="6"/>
  <c r="D166" i="6"/>
  <c r="D165" i="6" s="1"/>
  <c r="D181" i="6" s="1"/>
  <c r="D203" i="6"/>
  <c r="D202" i="6" s="1"/>
  <c r="F86" i="6"/>
  <c r="L196" i="6"/>
  <c r="L195" i="6" s="1"/>
  <c r="D127" i="6"/>
  <c r="K168" i="6"/>
  <c r="D111" i="6"/>
  <c r="D145" i="6"/>
  <c r="K173" i="6"/>
  <c r="K157" i="6"/>
  <c r="D6" i="6"/>
  <c r="K65" i="6"/>
  <c r="D73" i="6"/>
  <c r="D40" i="6" s="1"/>
  <c r="D200" i="6"/>
  <c r="D185" i="6"/>
  <c r="D184" i="6" s="1"/>
  <c r="D183" i="6" s="1"/>
  <c r="K122" i="6"/>
  <c r="K89" i="6"/>
  <c r="K87" i="6" s="1"/>
  <c r="K210" i="6"/>
  <c r="K204" i="6" s="1"/>
  <c r="E185" i="6"/>
  <c r="K151" i="6"/>
  <c r="K128" i="6"/>
  <c r="K127" i="6" s="1"/>
  <c r="K77" i="6"/>
  <c r="K73" i="6" s="1"/>
  <c r="K53" i="6"/>
  <c r="K41" i="6"/>
  <c r="K24" i="6"/>
  <c r="E24" i="6"/>
  <c r="K9" i="6"/>
  <c r="K6" i="6" s="1"/>
  <c r="K191" i="6"/>
  <c r="E6" i="6"/>
  <c r="K218" i="6"/>
  <c r="K217" i="6" s="1"/>
  <c r="E204" i="6"/>
  <c r="K154" i="6"/>
  <c r="K146" i="6"/>
  <c r="K134" i="6"/>
  <c r="K112" i="6"/>
  <c r="E73" i="6"/>
  <c r="E40" i="6" s="1"/>
  <c r="K68" i="6"/>
  <c r="K35" i="6"/>
  <c r="K31" i="6"/>
  <c r="K29" i="6" s="1"/>
  <c r="E167" i="6"/>
  <c r="E166" i="6" s="1"/>
  <c r="E145" i="6"/>
  <c r="E111" i="6"/>
  <c r="K106" i="6"/>
  <c r="K98" i="6"/>
  <c r="K59" i="6"/>
  <c r="K186" i="6"/>
  <c r="K93" i="6"/>
  <c r="K50" i="6"/>
  <c r="K21" i="6"/>
  <c r="K20" i="6" s="1"/>
  <c r="E200" i="6"/>
  <c r="E86" i="6" l="1"/>
  <c r="K40" i="6"/>
  <c r="F163" i="6"/>
  <c r="F4" i="6"/>
  <c r="F224" i="6" s="1"/>
  <c r="D86" i="6"/>
  <c r="D5" i="6"/>
  <c r="K111" i="6"/>
  <c r="K86" i="6" s="1"/>
  <c r="K222" i="6"/>
  <c r="K203" i="6"/>
  <c r="K202" i="6" s="1"/>
  <c r="K167" i="6"/>
  <c r="K166" i="6" s="1"/>
  <c r="K165" i="6" s="1"/>
  <c r="K181" i="6" s="1"/>
  <c r="E222" i="6"/>
  <c r="E203" i="6"/>
  <c r="E202" i="6" s="1"/>
  <c r="E184" i="6"/>
  <c r="E183" i="6" s="1"/>
  <c r="E165" i="6"/>
  <c r="E181" i="6" s="1"/>
  <c r="K145" i="6"/>
  <c r="K185" i="6"/>
  <c r="E5" i="6"/>
  <c r="E163" i="6" s="1"/>
  <c r="K200" i="6"/>
  <c r="K5" i="6"/>
  <c r="K163" i="6" l="1"/>
  <c r="D163" i="6"/>
  <c r="F3" i="6"/>
  <c r="D4" i="6"/>
  <c r="D3" i="6" s="1"/>
  <c r="K184" i="6"/>
  <c r="K183" i="6" s="1"/>
  <c r="E4" i="6"/>
  <c r="E3" i="6" s="1"/>
  <c r="K4" i="6"/>
  <c r="D224" i="6" l="1"/>
  <c r="E224" i="6"/>
  <c r="K224" i="6"/>
  <c r="K3" i="6"/>
  <c r="L189" i="6" l="1"/>
  <c r="L171" i="6"/>
  <c r="L169" i="6"/>
  <c r="L168" i="6" l="1"/>
  <c r="L218" i="6"/>
  <c r="L217" i="6" s="1"/>
  <c r="L210" i="6"/>
  <c r="L191" i="6"/>
  <c r="L187" i="6"/>
  <c r="L186" i="6" s="1"/>
  <c r="L173" i="6"/>
  <c r="L160" i="6"/>
  <c r="L157" i="6"/>
  <c r="L154" i="6"/>
  <c r="L151" i="6"/>
  <c r="L146" i="6"/>
  <c r="L132" i="6"/>
  <c r="L128" i="6"/>
  <c r="L125" i="6"/>
  <c r="L122" i="6"/>
  <c r="L120" i="6"/>
  <c r="L116" i="6"/>
  <c r="L112" i="6"/>
  <c r="L104" i="6"/>
  <c r="L98" i="6"/>
  <c r="L89" i="6"/>
  <c r="L87" i="6" s="1"/>
  <c r="L84" i="6"/>
  <c r="L82" i="6"/>
  <c r="L77" i="6"/>
  <c r="L68" i="6"/>
  <c r="L65" i="6"/>
  <c r="L59" i="6"/>
  <c r="L56" i="6"/>
  <c r="L53" i="6"/>
  <c r="L50" i="6"/>
  <c r="L31" i="6"/>
  <c r="L29" i="6" s="1"/>
  <c r="L27" i="6"/>
  <c r="L25" i="6"/>
  <c r="L21" i="6"/>
  <c r="L20" i="6" s="1"/>
  <c r="L16" i="6"/>
  <c r="L9" i="6"/>
  <c r="L7" i="6"/>
  <c r="L24" i="6" l="1"/>
  <c r="L200" i="6"/>
  <c r="L145" i="6"/>
  <c r="L167" i="6"/>
  <c r="L166" i="6" s="1"/>
  <c r="L127" i="6"/>
  <c r="L185" i="6"/>
  <c r="L111" i="6"/>
  <c r="L73" i="6"/>
  <c r="L40" i="6" s="1"/>
  <c r="L206" i="6"/>
  <c r="L205" i="6" s="1"/>
  <c r="L134" i="6"/>
  <c r="L204" i="6" l="1"/>
  <c r="L203" i="6" s="1"/>
  <c r="L202" i="6" s="1"/>
  <c r="L12" i="6"/>
  <c r="L6" i="6" s="1"/>
  <c r="L5" i="6" s="1"/>
  <c r="L184" i="6"/>
  <c r="L183" i="6" s="1"/>
  <c r="L165" i="6"/>
  <c r="L181" i="6" s="1"/>
  <c r="L93" i="6"/>
  <c r="L106" i="6"/>
  <c r="L222" i="6" l="1"/>
  <c r="L86" i="6"/>
  <c r="L163" i="6" s="1"/>
  <c r="L4" i="6" l="1"/>
  <c r="L224" i="6" s="1"/>
  <c r="L3" i="6" l="1"/>
</calcChain>
</file>

<file path=xl/sharedStrings.xml><?xml version="1.0" encoding="utf-8"?>
<sst xmlns="http://schemas.openxmlformats.org/spreadsheetml/2006/main" count="375" uniqueCount="316">
  <si>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</si>
  <si>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</si>
  <si>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</si>
  <si>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</si>
  <si>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</si>
  <si>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</si>
  <si>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</si>
  <si>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</si>
  <si>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</si>
  <si>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</si>
  <si>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</si>
  <si>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</si>
  <si>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</si>
  <si>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</si>
  <si>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</si>
  <si>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</si>
  <si>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</si>
  <si>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</si>
  <si>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</si>
  <si>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</si>
  <si>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</si>
  <si>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</si>
  <si>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</si>
  <si>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</si>
  <si>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</si>
  <si>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</si>
  <si>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</si>
  <si>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</si>
  <si>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</si>
  <si>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</si>
  <si>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</si>
  <si>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</si>
  <si>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</si>
  <si>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</si>
  <si>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</si>
  <si>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</si>
  <si>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</si>
  <si>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</si>
  <si>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</si>
  <si>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</si>
  <si>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</si>
  <si>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</si>
  <si>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</si>
  <si>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</si>
  <si>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</si>
  <si>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</si>
  <si>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</si>
  <si>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</si>
  <si>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</si>
  <si>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</si>
  <si>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</si>
  <si>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</si>
  <si>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</si>
  <si>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</si>
  <si>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</si>
  <si>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</si>
  <si>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</si>
  <si>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</si>
  <si>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</si>
  <si>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</si>
  <si>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</si>
  <si>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</si>
  <si>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</si>
  <si>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</si>
  <si>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</si>
  <si>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</si>
  <si>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</si>
  <si>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</si>
  <si>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</si>
  <si>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</si>
  <si>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</si>
  <si>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</si>
  <si>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</si>
  <si>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</si>
  <si>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</si>
  <si>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</si>
  <si>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</si>
  <si>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</si>
  <si>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</si>
  <si>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</si>
  <si>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</si>
  <si>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</si>
  <si>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</si>
  <si>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</si>
  <si>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</si>
  <si>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</si>
  <si>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</si>
  <si>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</si>
  <si>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</si>
  <si>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</si>
  <si>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</si>
  <si>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</si>
  <si>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</si>
  <si>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</si>
  <si>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</si>
  <si>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</si>
  <si>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</si>
  <si>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</si>
  <si>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</si>
  <si>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</si>
  <si>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</si>
  <si>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</si>
  <si>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</si>
  <si>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</si>
  <si>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</si>
  <si>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</si>
  <si>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</si>
  <si>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</si>
  <si>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</si>
  <si>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</si>
  <si>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</si>
  <si>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</si>
  <si>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</si>
  <si>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</si>
  <si>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</si>
  <si>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</si>
  <si>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</si>
  <si>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</si>
  <si>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</si>
  <si>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</si>
  <si>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</si>
  <si>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</si>
  <si>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</si>
  <si>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</si>
  <si>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</si>
  <si>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</si>
  <si>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</si>
  <si>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</si>
  <si>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</si>
  <si>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</si>
  <si>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</si>
  <si>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</si>
  <si>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</si>
  <si>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</si>
  <si>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</si>
  <si>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</si>
  <si>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</si>
  <si>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</si>
  <si>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</si>
  <si>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</si>
  <si>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</si>
  <si>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</si>
  <si>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</si>
  <si>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</si>
  <si>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</si>
  <si>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</si>
  <si>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</si>
  <si>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</si>
  <si>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</si>
  <si>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</si>
  <si>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</si>
  <si>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</si>
  <si>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</si>
  <si>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</si>
  <si>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</si>
  <si>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</si>
  <si>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</si>
  <si>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</si>
  <si>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</si>
  <si>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</si>
  <si>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</si>
  <si>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</si>
  <si>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</si>
  <si>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</si>
  <si>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</si>
  <si>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</si>
  <si>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</si>
  <si>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</si>
  <si>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</si>
  <si>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</si>
  <si>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</si>
  <si>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</si>
  <si>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</si>
  <si>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</si>
  <si>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</si>
  <si>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</si>
  <si>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</si>
  <si>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</si>
  <si>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</si>
  <si>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</si>
  <si>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</si>
  <si>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</si>
  <si>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</si>
  <si>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</si>
  <si>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</si>
  <si>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</si>
  <si>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</si>
  <si>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</si>
  <si>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</si>
  <si>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</si>
  <si>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</si>
  <si>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</si>
  <si>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</si>
  <si>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>PENDIENTE DE EJECUCION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</si>
  <si>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</si>
  <si>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</si>
  <si>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</si>
  <si>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</si>
  <si>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</si>
  <si>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</si>
  <si>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</si>
  <si>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</si>
  <si>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</si>
  <si>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</si>
  <si>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</si>
  <si>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</si>
  <si>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</si>
  <si>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</si>
  <si>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</si>
  <si>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</si>
  <si>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</si>
  <si>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</si>
  <si>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</si>
  <si>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</si>
  <si>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</si>
  <si>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</si>
  <si>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</si>
  <si>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</si>
  <si>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</si>
  <si>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</si>
  <si>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</si>
  <si>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</si>
  <si>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</si>
  <si>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</si>
  <si>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</si>
  <si>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</si>
  <si>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Mantenimiento y reparación de equipos de transporte, Tracción y Elevación.</t>
  </si>
  <si>
    <t>Mantenimiento y reparación de maquinarias y equipos.</t>
  </si>
  <si>
    <t>Comisiones y gastos bancarios</t>
  </si>
  <si>
    <t>Servicios jurídicos</t>
  </si>
  <si>
    <t>Servicios de informática y sistemas computarizados</t>
  </si>
  <si>
    <t>OTRAS CONTRATACIONES DE SERVICIOS</t>
  </si>
  <si>
    <t>Servicios de catering</t>
  </si>
  <si>
    <t xml:space="preserve">Productos agrícolas </t>
  </si>
  <si>
    <t>Productos forestales</t>
  </si>
  <si>
    <t>Hilados, fibras, telas y útiles de costura</t>
  </si>
  <si>
    <t>Prendas y accesorios de vestir</t>
  </si>
  <si>
    <t>PAPEL,CARTON E IMPRESOS</t>
  </si>
  <si>
    <t>Textos de enseñanza</t>
  </si>
  <si>
    <t>Productos medicinales para uso humano</t>
  </si>
  <si>
    <t>Cueros y pieles</t>
  </si>
  <si>
    <t>Artículos de caucho</t>
  </si>
  <si>
    <t>Productos de cemento</t>
  </si>
  <si>
    <t>Productos de arcilla y derivados</t>
  </si>
  <si>
    <t>Productos de vidrio</t>
  </si>
  <si>
    <t>Productos de loza</t>
  </si>
  <si>
    <t>Productos de porcelana</t>
  </si>
  <si>
    <t>Piedra, archilla y arena</t>
  </si>
  <si>
    <t>Otros minerales</t>
  </si>
  <si>
    <t>Otros productos no metálicos</t>
  </si>
  <si>
    <t>PRODUCTOS Y ÚTILES VARIOS</t>
  </si>
  <si>
    <t>Útiles y materiales de limpieza e higiene</t>
  </si>
  <si>
    <t>Útiles menores médico quirúrgicos o de laboratorio</t>
  </si>
  <si>
    <t>Útiles destinados a actividades deportivas, culturales y recreativas</t>
  </si>
  <si>
    <t>Útiles de cocina y comedor</t>
  </si>
  <si>
    <t>Becas nacionales</t>
  </si>
  <si>
    <t xml:space="preserve">Muebles, equipos de oficina y estantería 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</si>
  <si>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</si>
  <si>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</si>
  <si>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</si>
  <si>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</si>
  <si>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</si>
  <si>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</si>
  <si>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</si>
  <si>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</si>
  <si>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</si>
  <si>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</si>
  <si>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</si>
  <si>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</si>
  <si>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</si>
  <si>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</si>
  <si>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</si>
  <si>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</si>
  <si>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</si>
  <si>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</si>
  <si>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</si>
  <si>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</si>
  <si>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</si>
  <si>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</si>
  <si>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 xml:space="preserve"> </t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</si>
  <si>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</si>
  <si>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</si>
  <si>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</si>
  <si>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 xml:space="preserve">Servicios de capacitación </t>
    </r>
    <r>
      <rPr>
        <sz val="10"/>
        <color rgb="FFFF0000"/>
        <rFont val="Arial"/>
        <family val="2"/>
      </rPr>
      <t>(*)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</si>
  <si>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</si>
  <si>
    <t>MAYO</t>
  </si>
  <si>
    <t>JUNIO</t>
  </si>
  <si>
    <r>
      <t>Viáticos dentro del país</t>
    </r>
    <r>
      <rPr>
        <sz val="10"/>
        <color rgb="FFFF0000"/>
        <rFont val="Arial"/>
        <family val="2"/>
      </rPr>
      <t xml:space="preserve"> (**)</t>
    </r>
  </si>
  <si>
    <r>
      <t>Eventos generales.</t>
    </r>
    <r>
      <rPr>
        <sz val="10"/>
        <color rgb="FFFF0000"/>
        <rFont val="Arial"/>
        <family val="2"/>
      </rPr>
      <t xml:space="preserve"> (**)</t>
    </r>
  </si>
  <si>
    <r>
      <t xml:space="preserve">Mantenimiento y reparación de mobiliarios y equipos de oficina. </t>
    </r>
    <r>
      <rPr>
        <sz val="10"/>
        <color rgb="FFFF0000"/>
        <rFont val="Arial"/>
        <family val="2"/>
      </rPr>
      <t>(**)</t>
    </r>
  </si>
  <si>
    <r>
      <t xml:space="preserve">Reparaciones y mantenimientos menores en edificaciones. </t>
    </r>
    <r>
      <rPr>
        <sz val="10"/>
        <color rgb="FFFF0000"/>
        <rFont val="Arial"/>
        <family val="2"/>
      </rPr>
      <t>(**)</t>
    </r>
  </si>
  <si>
    <r>
      <t xml:space="preserve">Limpieza e higiene. </t>
    </r>
    <r>
      <rPr>
        <sz val="10"/>
        <color rgb="FFFF0000"/>
        <rFont val="Arial"/>
        <family val="2"/>
      </rPr>
      <t>(**)</t>
    </r>
  </si>
  <si>
    <r>
      <t xml:space="preserve">Productos de yeso. </t>
    </r>
    <r>
      <rPr>
        <sz val="10"/>
        <color rgb="FFFF0000"/>
        <rFont val="Arial"/>
        <family val="2"/>
      </rPr>
      <t>(**)</t>
    </r>
  </si>
  <si>
    <r>
      <t xml:space="preserve"> Plástico.</t>
    </r>
    <r>
      <rPr>
        <sz val="10"/>
        <color rgb="FFFF0000"/>
        <rFont val="Arial"/>
        <family val="2"/>
      </rPr>
      <t xml:space="preserve"> (**)</t>
    </r>
  </si>
  <si>
    <r>
      <t xml:space="preserve">Llantas y neumáticos. </t>
    </r>
    <r>
      <rPr>
        <sz val="10"/>
        <color rgb="FFFF0000"/>
        <rFont val="Arial"/>
        <family val="2"/>
      </rPr>
      <t>(**)</t>
    </r>
  </si>
  <si>
    <r>
      <t>Equipos de tecnología de la información y comunicación.</t>
    </r>
    <r>
      <rPr>
        <sz val="10"/>
        <color rgb="FFFF0000"/>
        <rFont val="Arial"/>
        <family val="2"/>
      </rPr>
      <t xml:space="preserve"> (**)</t>
    </r>
  </si>
  <si>
    <r>
      <t xml:space="preserve">Electrodomésticos. </t>
    </r>
    <r>
      <rPr>
        <sz val="10"/>
        <color rgb="FFFF0000"/>
        <rFont val="Arial"/>
        <family val="2"/>
      </rPr>
      <t>(**)</t>
    </r>
  </si>
  <si>
    <r>
      <t xml:space="preserve">Productos eléctricos y afines. </t>
    </r>
    <r>
      <rPr>
        <sz val="10"/>
        <color rgb="FFFF0000"/>
        <rFont val="Arial"/>
        <family val="2"/>
      </rPr>
      <t>(**)</t>
    </r>
  </si>
  <si>
    <r>
      <t xml:space="preserve">Útiles y materiales de escritorio, oficina e informática.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</si>
  <si>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>Servicios de capacitación.</t>
    </r>
    <r>
      <rPr>
        <sz val="10"/>
        <color rgb="FFFF0000"/>
        <rFont val="Arial"/>
        <family val="2"/>
      </rPr>
      <t xml:space="preserve"> (**)</t>
    </r>
  </si>
  <si>
    <r>
      <t xml:space="preserve">Herramientas menores. </t>
    </r>
    <r>
      <rPr>
        <sz val="10"/>
        <color rgb="FFFF0000"/>
        <rFont val="Arial"/>
        <family val="2"/>
      </rPr>
      <t>(**)</t>
    </r>
  </si>
  <si>
    <r>
      <t xml:space="preserve">Insecticidas, fumigantes y otros. </t>
    </r>
    <r>
      <rPr>
        <sz val="10"/>
        <color rgb="FFFF0000"/>
        <rFont val="Arial"/>
        <family val="2"/>
      </rPr>
      <t>(**)</t>
    </r>
  </si>
  <si>
    <r>
      <t xml:space="preserve">Libros, revistas y periódicos. </t>
    </r>
    <r>
      <rPr>
        <sz val="10"/>
        <color rgb="FFFF0000"/>
        <rFont val="Arial"/>
        <family val="2"/>
      </rPr>
      <t xml:space="preserve">(**) </t>
    </r>
  </si>
  <si>
    <r>
      <t xml:space="preserve">Productos de artes gráficas.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</si>
  <si>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 xml:space="preserve">Papel y cartón. </t>
    </r>
    <r>
      <rPr>
        <sz val="10"/>
        <color rgb="FFFF0000"/>
        <rFont val="Arial"/>
        <family val="2"/>
      </rPr>
      <t>(**)</t>
    </r>
  </si>
  <si>
    <r>
      <t>Papel de escritorio.</t>
    </r>
    <r>
      <rPr>
        <sz val="10"/>
        <color rgb="FFFF0000"/>
        <rFont val="Arial"/>
        <family val="2"/>
      </rPr>
      <t xml:space="preserve"> (**)</t>
    </r>
  </si>
  <si>
    <r>
      <t xml:space="preserve">Acabados textiles. </t>
    </r>
    <r>
      <rPr>
        <sz val="10"/>
        <color rgb="FFFF0000"/>
        <rFont val="Arial"/>
        <family val="2"/>
      </rPr>
      <t>(**)</t>
    </r>
  </si>
  <si>
    <r>
      <t>Madera, corcho y sus manufacturas.</t>
    </r>
    <r>
      <rPr>
        <sz val="10"/>
        <color rgb="FFFF0000"/>
        <rFont val="Arial"/>
        <family val="2"/>
      </rPr>
      <t xml:space="preserve"> (**)</t>
    </r>
  </si>
  <si>
    <r>
      <t>Alimentos y bebidas para personas.</t>
    </r>
    <r>
      <rPr>
        <sz val="10"/>
        <color rgb="FFFF0000"/>
        <rFont val="Arial"/>
        <family val="2"/>
      </rPr>
      <t xml:space="preserve"> (**)</t>
    </r>
  </si>
  <si>
    <r>
      <t xml:space="preserve">Otros servicios técnicos profesionales. </t>
    </r>
    <r>
      <rPr>
        <sz val="10"/>
        <color rgb="FFFF0000"/>
        <rFont val="Arial"/>
        <family val="2"/>
      </rPr>
      <t>(**)</t>
    </r>
  </si>
  <si>
    <r>
      <t xml:space="preserve">Dietas en el país. </t>
    </r>
    <r>
      <rPr>
        <sz val="10"/>
        <color rgb="FFFF0000"/>
        <rFont val="Arial"/>
        <family val="2"/>
      </rPr>
      <t xml:space="preserve">(**) </t>
    </r>
    <r>
      <rPr>
        <sz val="10"/>
        <rFont val="Arial"/>
        <family val="2"/>
      </rPr>
      <t xml:space="preserve"> </t>
    </r>
  </si>
  <si>
    <r>
      <t xml:space="preserve">Sueldos fijos. </t>
    </r>
    <r>
      <rPr>
        <sz val="10"/>
        <color rgb="FFFF0000"/>
        <rFont val="Arial"/>
        <family val="2"/>
      </rPr>
      <t>(**)</t>
    </r>
  </si>
  <si>
    <r>
      <t xml:space="preserve">Sueldo anual No. 13. </t>
    </r>
    <r>
      <rPr>
        <sz val="10"/>
        <color rgb="FFFF0000"/>
        <rFont val="Arial"/>
        <family val="2"/>
      </rPr>
      <t>(**)</t>
    </r>
  </si>
  <si>
    <r>
      <rPr>
        <b/>
        <sz val="10"/>
        <color theme="1"/>
        <rFont val="Arial"/>
        <family val="2"/>
      </rPr>
      <t>Nota: 3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(**) </t>
    </r>
    <r>
      <rPr>
        <sz val="10"/>
        <color theme="1"/>
        <rFont val="Arial"/>
        <family val="2"/>
      </rPr>
      <t xml:space="preserve"> (Reclasificación de cuentas durante los meses, marzo, abril y mayo,  propuestos por Auditoría Interna, (posterior a Ejecución)</t>
    </r>
  </si>
  <si>
    <t>2.2.5.4.01</t>
  </si>
  <si>
    <r>
      <t xml:space="preserve">Licencias Informáticas. </t>
    </r>
    <r>
      <rPr>
        <sz val="10"/>
        <color rgb="FFFF0000"/>
        <rFont val="Arial"/>
        <family val="2"/>
      </rPr>
      <t>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</si>
</sst>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  <xf numFmtId="39" fontId="3" fillId="5" borderId="4" xfId="1" applyNumberFormat="1" applyFont="1" applyFill="1" applyBorder="1" applyAlignment="1"/>
    <xf numFmtId="0" fontId="4" fillId="0" borderId="0" xfId="0" applyFont="1" applyAlignment="1">
      <alignment wrapText="1"/>
    </xf>
    <xf numFmtId="39" fontId="3" fillId="8" borderId="4" xfId="1" applyNumberFormat="1" applyFont="1" applyFill="1" applyBorder="1" applyAlignment="1">
      <alignment horizontal="right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47"/>
  <sheetViews>
    <sheetView showGridLines="0"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16" sqref="A16:XFD16"/>
    </sheetView>
  </sheetViews>
  <sheetFormatPr baseColWidth="10" defaultRowHeight="12.75" x14ac:dyDescent="0.2"/>
  <cols>
    <col min="1" max="1" width="2.28515625" style="67" customWidth="1"/>
    <col min="2" max="2" width="11.28515625" style="67" customWidth="1"/>
    <col min="3" max="3" width="57.42578125" style="67" customWidth="1"/>
    <col min="4" max="11" width="17.28515625" style="67" customWidth="1"/>
    <col min="12" max="12" width="17.140625" style="67" hidden="1" customWidth="1"/>
    <col min="13" max="13" width="18.5703125" style="67" customWidth="1"/>
    <col min="14" max="16384" width="11.42578125" style="67"/>
  </cols>
  <sheetData>
    <row r="1" spans="2:12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 t="s">
        <v>279</v>
      </c>
    </row>
    <row r="2" spans="2:12" ht="30" customHeight="1" x14ac:dyDescent="0.2">
      <c r="B2" s="3" t="s">
        <v>0</v>
      </c>
      <c r="C2" s="2" t="s">
        <v>1</v>
      </c>
      <c r="D2" s="3" t="s">
        <v>188</v>
      </c>
      <c r="E2" s="3" t="s">
        <v>192</v>
      </c>
      <c r="F2" s="3" t="s">
        <v>270</v>
      </c>
      <c r="G2" s="3" t="s">
        <v>280</v>
      </c>
      <c r="H2" s="3" t="s">
        <v>281</v>
      </c>
      <c r="I2" s="3" t="s">
        <v>285</v>
      </c>
      <c r="J2" s="3" t="s">
        <v>286</v>
      </c>
      <c r="K2" s="3" t="s">
        <v>194</v>
      </c>
      <c r="L2" s="3" t="s">
        <v>193</v>
      </c>
    </row>
    <row r="3" spans="2:12" ht="15.75" customHeight="1" x14ac:dyDescent="0.2">
      <c r="B3" s="91">
        <v>11</v>
      </c>
      <c r="C3" s="92" t="s">
        <v>2</v>
      </c>
      <c r="D3" s="93">
        <f t="shared" ref="D3:L3" si="0">+D4+D165+D183+D202</f>
        <v>951881669</v>
      </c>
      <c r="E3" s="4">
        <f t="shared" si="0"/>
        <v>61032936.44058948</v>
      </c>
      <c r="F3" s="4">
        <f t="shared" si="0"/>
        <v>68719929.829105496</v>
      </c>
      <c r="G3" s="4">
        <f t="shared" si="0"/>
        <v>82209084.397021458</v>
      </c>
      <c r="H3" s="4">
        <f t="shared" si="0"/>
        <v>59181139.10788358</v>
      </c>
      <c r="I3" s="4">
        <f t="shared" ref="I3" si="1">+I4+I165+I183+I202</f>
        <v>76178892.962740377</v>
      </c>
      <c r="J3" s="4">
        <f>+J4+J165+J183+J202</f>
        <v>56551952.290547036</v>
      </c>
      <c r="K3" s="4">
        <f t="shared" si="0"/>
        <v>403873935.0278874</v>
      </c>
      <c r="L3" s="4">
        <f t="shared" si="0"/>
        <v>548007733.97211254</v>
      </c>
    </row>
    <row r="4" spans="2:12" x14ac:dyDescent="0.2">
      <c r="B4" s="94" t="s">
        <v>3</v>
      </c>
      <c r="C4" s="95" t="s">
        <v>4</v>
      </c>
      <c r="D4" s="96">
        <f t="shared" ref="D4:L4" si="2">+D5+D40+D86+D141+D145</f>
        <v>799481669</v>
      </c>
      <c r="E4" s="6">
        <f t="shared" si="2"/>
        <v>50752277.43233633</v>
      </c>
      <c r="F4" s="6">
        <f t="shared" si="2"/>
        <v>58403074.791176595</v>
      </c>
      <c r="G4" s="6">
        <f t="shared" si="2"/>
        <v>72125692.693782151</v>
      </c>
      <c r="H4" s="6">
        <f t="shared" si="2"/>
        <v>48839444.295418531</v>
      </c>
      <c r="I4" s="6">
        <f t="shared" ref="I4:J4" si="3">+I5+I40+I86+I141+I145</f>
        <v>65763655.970393471</v>
      </c>
      <c r="J4" s="6">
        <f t="shared" si="3"/>
        <v>47228210.614547037</v>
      </c>
      <c r="K4" s="6">
        <f t="shared" si="2"/>
        <v>343112355.79765415</v>
      </c>
      <c r="L4" s="6">
        <f t="shared" si="2"/>
        <v>456369313.20234591</v>
      </c>
    </row>
    <row r="5" spans="2:12" x14ac:dyDescent="0.2">
      <c r="B5" s="7">
        <v>21</v>
      </c>
      <c r="C5" s="8" t="s">
        <v>5</v>
      </c>
      <c r="D5" s="9">
        <f t="shared" ref="D5" si="4">+D6+D20+D24+D29+D35</f>
        <v>547900000</v>
      </c>
      <c r="E5" s="9">
        <f t="shared" ref="E5:L5" si="5">+E6+E20+E24+E29+E35</f>
        <v>36781640.729096323</v>
      </c>
      <c r="F5" s="9">
        <f t="shared" si="5"/>
        <v>39775843.651316591</v>
      </c>
      <c r="G5" s="9">
        <f t="shared" si="5"/>
        <v>39445300.928813942</v>
      </c>
      <c r="H5" s="9">
        <f t="shared" si="5"/>
        <v>39009796.752258532</v>
      </c>
      <c r="I5" s="9">
        <f t="shared" ref="I5:J5" si="6">+I6+I20+I24+I29+I35</f>
        <v>37782000.47193747</v>
      </c>
      <c r="J5" s="9">
        <f t="shared" si="6"/>
        <v>33282855.805711534</v>
      </c>
      <c r="K5" s="9">
        <f t="shared" si="5"/>
        <v>226077438.33913445</v>
      </c>
      <c r="L5" s="9">
        <f t="shared" si="5"/>
        <v>321822561.6608656</v>
      </c>
    </row>
    <row r="6" spans="2:12" x14ac:dyDescent="0.2">
      <c r="B6" s="10">
        <v>211</v>
      </c>
      <c r="C6" s="11" t="s">
        <v>6</v>
      </c>
      <c r="D6" s="12">
        <f t="shared" ref="D6" si="7">+D7+D9+D12+D14+D16+D18</f>
        <v>396300000</v>
      </c>
      <c r="E6" s="12">
        <f t="shared" ref="E6:L6" si="8">+E7+E9+E12+E14+E16+E18</f>
        <v>27381375.645051226</v>
      </c>
      <c r="F6" s="12">
        <f t="shared" si="8"/>
        <v>30618739.287446942</v>
      </c>
      <c r="G6" s="12">
        <f t="shared" si="8"/>
        <v>30143104.959999993</v>
      </c>
      <c r="H6" s="12">
        <f t="shared" si="8"/>
        <v>29790669.296896137</v>
      </c>
      <c r="I6" s="12">
        <f t="shared" ref="I6:J6" si="9">+I7+I9+I12+I14+I16+I18</f>
        <v>28035989.456796519</v>
      </c>
      <c r="J6" s="12">
        <f t="shared" si="9"/>
        <v>27306536.915711533</v>
      </c>
      <c r="K6" s="12">
        <f t="shared" si="8"/>
        <v>173276415.56190237</v>
      </c>
      <c r="L6" s="12">
        <f t="shared" si="8"/>
        <v>223023584.43809766</v>
      </c>
    </row>
    <row r="7" spans="2:12" x14ac:dyDescent="0.2">
      <c r="B7" s="13">
        <v>2111</v>
      </c>
      <c r="C7" s="14" t="s">
        <v>7</v>
      </c>
      <c r="D7" s="15">
        <f t="shared" ref="D7:L7" si="10">+D8</f>
        <v>301000000</v>
      </c>
      <c r="E7" s="15">
        <f t="shared" si="10"/>
        <v>23628546.578000005</v>
      </c>
      <c r="F7" s="15">
        <f t="shared" si="10"/>
        <v>23454021.859089766</v>
      </c>
      <c r="G7" s="15">
        <f t="shared" si="10"/>
        <v>23504691.329999998</v>
      </c>
      <c r="H7" s="15">
        <f t="shared" si="10"/>
        <v>22958859.391000003</v>
      </c>
      <c r="I7" s="15">
        <f t="shared" si="10"/>
        <v>23915903.690499999</v>
      </c>
      <c r="J7" s="15">
        <f t="shared" si="10"/>
        <v>23716381.520500001</v>
      </c>
      <c r="K7" s="15">
        <f t="shared" si="10"/>
        <v>141178404.36908978</v>
      </c>
      <c r="L7" s="15">
        <f t="shared" si="10"/>
        <v>159821595.63091022</v>
      </c>
    </row>
    <row r="8" spans="2:12" ht="17.25" customHeight="1" x14ac:dyDescent="0.2">
      <c r="B8" s="16" t="s">
        <v>8</v>
      </c>
      <c r="C8" s="17" t="s">
        <v>311</v>
      </c>
      <c r="D8" s="18">
        <v>301000000</v>
      </c>
      <c r="E8" s="120">
        <v>23628546.578000005</v>
      </c>
      <c r="F8" s="120">
        <v>23454021.859089766</v>
      </c>
      <c r="G8" s="120">
        <v>23504691.329999998</v>
      </c>
      <c r="H8" s="120">
        <v>22958859.391000003</v>
      </c>
      <c r="I8" s="120">
        <v>23915903.690499999</v>
      </c>
      <c r="J8" s="120">
        <v>23716381.520500001</v>
      </c>
      <c r="K8" s="120">
        <f>+E8+F8+G8+H8+I8+J8</f>
        <v>141178404.36908978</v>
      </c>
      <c r="L8" s="120">
        <f>+D8-K8</f>
        <v>159821595.63091022</v>
      </c>
    </row>
    <row r="9" spans="2:12" x14ac:dyDescent="0.2">
      <c r="B9" s="13">
        <v>2112</v>
      </c>
      <c r="C9" s="79" t="s">
        <v>183</v>
      </c>
      <c r="D9" s="15">
        <f t="shared" ref="D9" si="11">SUM(D10:D11)</f>
        <v>5200000</v>
      </c>
      <c r="E9" s="121">
        <f t="shared" ref="E9:L9" si="12">SUM(E10:E11)</f>
        <v>644662.72</v>
      </c>
      <c r="F9" s="121">
        <f t="shared" si="12"/>
        <v>355416.96</v>
      </c>
      <c r="G9" s="121">
        <f t="shared" si="12"/>
        <v>608121.99</v>
      </c>
      <c r="H9" s="121">
        <f t="shared" si="12"/>
        <v>593116.95589613705</v>
      </c>
      <c r="I9" s="121">
        <f t="shared" ref="I9:J9" si="13">SUM(I10:I11)</f>
        <v>590845.35629652312</v>
      </c>
      <c r="J9" s="121">
        <f t="shared" si="13"/>
        <v>588431.58521153103</v>
      </c>
      <c r="K9" s="121">
        <f t="shared" si="12"/>
        <v>3380595.567404191</v>
      </c>
      <c r="L9" s="121">
        <f t="shared" si="12"/>
        <v>1819404.4325958092</v>
      </c>
    </row>
    <row r="10" spans="2:12" ht="17.25" customHeight="1" x14ac:dyDescent="0.2">
      <c r="B10" s="16" t="s">
        <v>10</v>
      </c>
      <c r="C10" s="19" t="s">
        <v>11</v>
      </c>
      <c r="D10" s="20">
        <v>4200000</v>
      </c>
      <c r="E10" s="80">
        <v>354062.72</v>
      </c>
      <c r="F10" s="80">
        <v>305416.96000000002</v>
      </c>
      <c r="G10" s="80">
        <v>305416.96000000002</v>
      </c>
      <c r="H10" s="80">
        <v>305416.96000000002</v>
      </c>
      <c r="I10" s="80">
        <v>305416.96000000002</v>
      </c>
      <c r="J10" s="80">
        <v>305416.96000000002</v>
      </c>
      <c r="K10" s="80">
        <f t="shared" ref="K10:K11" si="14">+E10+F10+G10+H10+I10+J10</f>
        <v>1881147.5199999998</v>
      </c>
      <c r="L10" s="80">
        <f>+D10-K10</f>
        <v>2318852.4800000004</v>
      </c>
    </row>
    <row r="11" spans="2:12" ht="16.5" customHeight="1" x14ac:dyDescent="0.2">
      <c r="B11" s="16" t="s">
        <v>12</v>
      </c>
      <c r="C11" s="19" t="s">
        <v>13</v>
      </c>
      <c r="D11" s="20">
        <v>1000000</v>
      </c>
      <c r="E11" s="80">
        <v>290600</v>
      </c>
      <c r="F11" s="80">
        <v>50000</v>
      </c>
      <c r="G11" s="80">
        <v>302705.03000000003</v>
      </c>
      <c r="H11" s="80">
        <v>287699.99589613709</v>
      </c>
      <c r="I11" s="80">
        <v>285428.3962965231</v>
      </c>
      <c r="J11" s="80">
        <v>283014.62521153106</v>
      </c>
      <c r="K11" s="80">
        <f t="shared" si="14"/>
        <v>1499448.0474041912</v>
      </c>
      <c r="L11" s="80">
        <f>+D11-K11</f>
        <v>-499448.04740419122</v>
      </c>
    </row>
    <row r="12" spans="2:12" ht="15.75" customHeight="1" x14ac:dyDescent="0.2">
      <c r="B12" s="13">
        <v>2113</v>
      </c>
      <c r="C12" s="79" t="s">
        <v>14</v>
      </c>
      <c r="D12" s="15">
        <f t="shared" ref="D12:J12" si="15">+D13</f>
        <v>100000</v>
      </c>
      <c r="E12" s="121">
        <f t="shared" si="15"/>
        <v>0</v>
      </c>
      <c r="F12" s="121">
        <f t="shared" si="15"/>
        <v>0</v>
      </c>
      <c r="G12" s="121">
        <f t="shared" si="15"/>
        <v>0</v>
      </c>
      <c r="H12" s="121">
        <f t="shared" si="15"/>
        <v>0</v>
      </c>
      <c r="I12" s="121">
        <f t="shared" si="15"/>
        <v>0</v>
      </c>
      <c r="J12" s="121">
        <f t="shared" si="15"/>
        <v>0</v>
      </c>
      <c r="K12" s="121">
        <f>+K13</f>
        <v>0</v>
      </c>
      <c r="L12" s="121">
        <f>+L13</f>
        <v>100000</v>
      </c>
    </row>
    <row r="13" spans="2:12" ht="16.5" customHeight="1" x14ac:dyDescent="0.2">
      <c r="B13" s="16" t="s">
        <v>15</v>
      </c>
      <c r="C13" s="97" t="s">
        <v>14</v>
      </c>
      <c r="D13" s="18">
        <v>100000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f>+E13+F13+G13+H13+I13+J13</f>
        <v>0</v>
      </c>
      <c r="L13" s="120">
        <f>+D13-K13</f>
        <v>100000</v>
      </c>
    </row>
    <row r="14" spans="2:12" ht="17.25" customHeight="1" x14ac:dyDescent="0.2">
      <c r="B14" s="13">
        <v>2114</v>
      </c>
      <c r="C14" s="21" t="s">
        <v>16</v>
      </c>
      <c r="D14" s="15">
        <f>+D15</f>
        <v>40000000</v>
      </c>
      <c r="E14" s="121">
        <f t="shared" ref="E14:L14" si="16">+E15</f>
        <v>0</v>
      </c>
      <c r="F14" s="121">
        <f t="shared" si="16"/>
        <v>0</v>
      </c>
      <c r="G14" s="121">
        <f t="shared" si="16"/>
        <v>0</v>
      </c>
      <c r="H14" s="121">
        <f t="shared" si="16"/>
        <v>163595.67000000001</v>
      </c>
      <c r="I14" s="121">
        <f t="shared" si="16"/>
        <v>41629.99</v>
      </c>
      <c r="J14" s="121">
        <f t="shared" si="16"/>
        <v>98183.14</v>
      </c>
      <c r="K14" s="121">
        <f>+K15</f>
        <v>303408.8</v>
      </c>
      <c r="L14" s="121">
        <f t="shared" si="16"/>
        <v>39696591.200000003</v>
      </c>
    </row>
    <row r="15" spans="2:12" ht="17.25" customHeight="1" x14ac:dyDescent="0.2">
      <c r="B15" s="16" t="s">
        <v>269</v>
      </c>
      <c r="C15" s="19" t="s">
        <v>312</v>
      </c>
      <c r="D15" s="20">
        <v>40000000</v>
      </c>
      <c r="E15" s="80">
        <v>0</v>
      </c>
      <c r="F15" s="80">
        <v>0</v>
      </c>
      <c r="G15" s="80">
        <v>0</v>
      </c>
      <c r="H15" s="80">
        <v>163595.67000000001</v>
      </c>
      <c r="I15" s="80">
        <v>41629.99</v>
      </c>
      <c r="J15" s="80">
        <v>98183.14</v>
      </c>
      <c r="K15" s="80">
        <f>+E15+F15+G15+H15+I15+J15</f>
        <v>303408.8</v>
      </c>
      <c r="L15" s="80">
        <f>+D15-K15</f>
        <v>39696591.200000003</v>
      </c>
    </row>
    <row r="16" spans="2:12" ht="16.5" customHeight="1" x14ac:dyDescent="0.2">
      <c r="B16" s="13">
        <v>2115</v>
      </c>
      <c r="C16" s="14" t="s">
        <v>17</v>
      </c>
      <c r="D16" s="15">
        <f t="shared" ref="D16:L16" si="17">+D17</f>
        <v>20000000</v>
      </c>
      <c r="E16" s="121">
        <f t="shared" si="17"/>
        <v>2482981.0970512228</v>
      </c>
      <c r="F16" s="121">
        <f t="shared" si="17"/>
        <v>3299452.6183571755</v>
      </c>
      <c r="G16" s="121">
        <f t="shared" si="17"/>
        <v>4271323.24</v>
      </c>
      <c r="H16" s="121">
        <f t="shared" si="17"/>
        <v>3755977.3600000003</v>
      </c>
      <c r="I16" s="121">
        <f t="shared" si="17"/>
        <v>1475117.47</v>
      </c>
      <c r="J16" s="121">
        <f t="shared" si="17"/>
        <v>506377.05</v>
      </c>
      <c r="K16" s="121">
        <f t="shared" si="17"/>
        <v>15791228.835408399</v>
      </c>
      <c r="L16" s="121">
        <f t="shared" si="17"/>
        <v>4208771.1645916011</v>
      </c>
    </row>
    <row r="17" spans="2:12" ht="18" customHeight="1" x14ac:dyDescent="0.2">
      <c r="B17" s="16" t="s">
        <v>18</v>
      </c>
      <c r="C17" s="19" t="s">
        <v>202</v>
      </c>
      <c r="D17" s="20">
        <v>20000000</v>
      </c>
      <c r="E17" s="80">
        <v>2482981.0970512228</v>
      </c>
      <c r="F17" s="80">
        <v>3299452.6183571755</v>
      </c>
      <c r="G17" s="80">
        <v>4271323.24</v>
      </c>
      <c r="H17" s="80">
        <v>3755977.3600000003</v>
      </c>
      <c r="I17" s="80">
        <v>1475117.47</v>
      </c>
      <c r="J17" s="80">
        <v>506377.05</v>
      </c>
      <c r="K17" s="80">
        <f>+E17+F17+G17+H17+I17+J17</f>
        <v>15791228.835408399</v>
      </c>
      <c r="L17" s="80">
        <f>+D17-K17</f>
        <v>4208771.1645916011</v>
      </c>
    </row>
    <row r="18" spans="2:12" x14ac:dyDescent="0.2">
      <c r="B18" s="13">
        <v>2116</v>
      </c>
      <c r="C18" s="21" t="s">
        <v>19</v>
      </c>
      <c r="D18" s="15">
        <f t="shared" ref="D18:L18" si="18">+D19</f>
        <v>30000000</v>
      </c>
      <c r="E18" s="121">
        <f t="shared" si="18"/>
        <v>625185.25</v>
      </c>
      <c r="F18" s="121">
        <f t="shared" si="18"/>
        <v>3509847.85</v>
      </c>
      <c r="G18" s="121">
        <f t="shared" si="18"/>
        <v>1758968.4</v>
      </c>
      <c r="H18" s="121">
        <f t="shared" si="18"/>
        <v>2319119.92</v>
      </c>
      <c r="I18" s="121">
        <f t="shared" si="18"/>
        <v>2012492.95</v>
      </c>
      <c r="J18" s="121">
        <f t="shared" si="18"/>
        <v>2397163.6199999996</v>
      </c>
      <c r="K18" s="121">
        <f t="shared" si="18"/>
        <v>12622777.989999998</v>
      </c>
      <c r="L18" s="121">
        <f t="shared" si="18"/>
        <v>17377222.010000002</v>
      </c>
    </row>
    <row r="19" spans="2:12" x14ac:dyDescent="0.2">
      <c r="B19" s="16" t="s">
        <v>272</v>
      </c>
      <c r="C19" s="19" t="s">
        <v>19</v>
      </c>
      <c r="D19" s="20">
        <v>30000000</v>
      </c>
      <c r="E19" s="80">
        <v>625185.25</v>
      </c>
      <c r="F19" s="80">
        <v>3509847.85</v>
      </c>
      <c r="G19" s="80">
        <v>1758968.4</v>
      </c>
      <c r="H19" s="80">
        <v>2319119.92</v>
      </c>
      <c r="I19" s="80">
        <v>2012492.95</v>
      </c>
      <c r="J19" s="80">
        <v>2397163.6199999996</v>
      </c>
      <c r="K19" s="80">
        <f>+E19+F19+G19+H19+I19+J19</f>
        <v>12622777.989999998</v>
      </c>
      <c r="L19" s="121">
        <f>+D19-K19</f>
        <v>17377222.010000002</v>
      </c>
    </row>
    <row r="20" spans="2:12" x14ac:dyDescent="0.2">
      <c r="B20" s="10">
        <v>212</v>
      </c>
      <c r="C20" s="22" t="s">
        <v>20</v>
      </c>
      <c r="D20" s="12">
        <f t="shared" ref="D20:L20" si="19">+D21</f>
        <v>44700000</v>
      </c>
      <c r="E20" s="122">
        <f t="shared" si="19"/>
        <v>3668622.1699999939</v>
      </c>
      <c r="F20" s="122">
        <f t="shared" si="19"/>
        <v>3692080.9899999998</v>
      </c>
      <c r="G20" s="122">
        <f t="shared" si="19"/>
        <v>3643522.7</v>
      </c>
      <c r="H20" s="122">
        <f t="shared" si="19"/>
        <v>3649360.31</v>
      </c>
      <c r="I20" s="122">
        <f t="shared" si="19"/>
        <v>3643522.7</v>
      </c>
      <c r="J20" s="122">
        <f t="shared" si="19"/>
        <v>3630398.8400000003</v>
      </c>
      <c r="K20" s="122">
        <f t="shared" si="19"/>
        <v>21927507.709999993</v>
      </c>
      <c r="L20" s="122">
        <f t="shared" si="19"/>
        <v>22772492.290000007</v>
      </c>
    </row>
    <row r="21" spans="2:12" x14ac:dyDescent="0.2">
      <c r="B21" s="13">
        <v>2122</v>
      </c>
      <c r="C21" s="21" t="s">
        <v>21</v>
      </c>
      <c r="D21" s="15">
        <f t="shared" ref="D21" si="20">SUM(D22:D23)</f>
        <v>44700000</v>
      </c>
      <c r="E21" s="121">
        <f t="shared" ref="E21:L21" si="21">SUM(E22:E23)</f>
        <v>3668622.1699999939</v>
      </c>
      <c r="F21" s="121">
        <f t="shared" ref="F21" si="22">SUM(F22:F23)</f>
        <v>3692080.9899999998</v>
      </c>
      <c r="G21" s="121">
        <f t="shared" ref="G21" si="23">SUM(G22:G23)</f>
        <v>3643522.7</v>
      </c>
      <c r="H21" s="121">
        <f t="shared" ref="H21" si="24">SUM(H22:H23)</f>
        <v>3649360.31</v>
      </c>
      <c r="I21" s="121">
        <f t="shared" ref="I21:J21" si="25">SUM(I22:I23)</f>
        <v>3643522.7</v>
      </c>
      <c r="J21" s="121">
        <f t="shared" si="25"/>
        <v>3630398.8400000003</v>
      </c>
      <c r="K21" s="121">
        <f t="shared" si="21"/>
        <v>21927507.709999993</v>
      </c>
      <c r="L21" s="121">
        <f t="shared" si="21"/>
        <v>22772492.290000007</v>
      </c>
    </row>
    <row r="22" spans="2:12" ht="19.5" customHeight="1" x14ac:dyDescent="0.2">
      <c r="B22" s="16" t="s">
        <v>22</v>
      </c>
      <c r="C22" s="17" t="s">
        <v>203</v>
      </c>
      <c r="D22" s="20">
        <v>2000000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f t="shared" ref="K22:K23" si="26">+E22+F22+G22+H22+I22+J22</f>
        <v>0</v>
      </c>
      <c r="L22" s="80">
        <f>+D22-K22</f>
        <v>2000000</v>
      </c>
    </row>
    <row r="23" spans="2:12" ht="18" customHeight="1" x14ac:dyDescent="0.2">
      <c r="B23" s="23" t="s">
        <v>23</v>
      </c>
      <c r="C23" s="24" t="s">
        <v>204</v>
      </c>
      <c r="D23" s="20">
        <v>42700000</v>
      </c>
      <c r="E23" s="80">
        <v>3668622.1699999939</v>
      </c>
      <c r="F23" s="80">
        <v>3692080.9899999998</v>
      </c>
      <c r="G23" s="80">
        <v>3643522.7</v>
      </c>
      <c r="H23" s="80">
        <v>3649360.31</v>
      </c>
      <c r="I23" s="80">
        <v>3643522.7</v>
      </c>
      <c r="J23" s="80">
        <v>3630398.8400000003</v>
      </c>
      <c r="K23" s="80">
        <f t="shared" si="26"/>
        <v>21927507.709999993</v>
      </c>
      <c r="L23" s="80">
        <f>+D23-K23</f>
        <v>20772492.290000007</v>
      </c>
    </row>
    <row r="24" spans="2:12" x14ac:dyDescent="0.2">
      <c r="B24" s="25">
        <v>213</v>
      </c>
      <c r="C24" s="26" t="s">
        <v>24</v>
      </c>
      <c r="D24" s="12">
        <f t="shared" ref="D24" si="27">+D25+D27</f>
        <v>6800000</v>
      </c>
      <c r="E24" s="122">
        <f t="shared" ref="E24:J24" si="28">+E25+E27</f>
        <v>877808.75</v>
      </c>
      <c r="F24" s="122">
        <f t="shared" si="28"/>
        <v>622558.75</v>
      </c>
      <c r="G24" s="122">
        <f t="shared" si="28"/>
        <v>814909.12</v>
      </c>
      <c r="H24" s="122">
        <f t="shared" si="28"/>
        <v>717558.75</v>
      </c>
      <c r="I24" s="122">
        <f t="shared" si="28"/>
        <v>704289.95</v>
      </c>
      <c r="J24" s="122">
        <f t="shared" si="28"/>
        <v>700720.05</v>
      </c>
      <c r="K24" s="122">
        <f t="shared" ref="K24:L24" si="29">+K25+K27</f>
        <v>4437845.37</v>
      </c>
      <c r="L24" s="122">
        <f t="shared" si="29"/>
        <v>2362154.63</v>
      </c>
    </row>
    <row r="25" spans="2:12" x14ac:dyDescent="0.2">
      <c r="B25" s="27">
        <v>2131</v>
      </c>
      <c r="C25" s="28" t="s">
        <v>25</v>
      </c>
      <c r="D25" s="15">
        <f t="shared" ref="D25:L25" si="30">+D26</f>
        <v>3000000</v>
      </c>
      <c r="E25" s="121">
        <f t="shared" si="30"/>
        <v>562250</v>
      </c>
      <c r="F25" s="121">
        <f t="shared" si="30"/>
        <v>307000</v>
      </c>
      <c r="G25" s="121">
        <f t="shared" si="30"/>
        <v>499350.37</v>
      </c>
      <c r="H25" s="121">
        <f t="shared" si="30"/>
        <v>402000</v>
      </c>
      <c r="I25" s="121">
        <f t="shared" si="30"/>
        <v>388731.2</v>
      </c>
      <c r="J25" s="121">
        <f t="shared" si="30"/>
        <v>385161.3</v>
      </c>
      <c r="K25" s="121">
        <f t="shared" si="30"/>
        <v>2544492.87</v>
      </c>
      <c r="L25" s="121">
        <f t="shared" si="30"/>
        <v>455507.12999999989</v>
      </c>
    </row>
    <row r="26" spans="2:12" x14ac:dyDescent="0.2">
      <c r="B26" s="23" t="s">
        <v>26</v>
      </c>
      <c r="C26" s="24" t="s">
        <v>310</v>
      </c>
      <c r="D26" s="20">
        <v>3000000</v>
      </c>
      <c r="E26" s="80">
        <v>562250</v>
      </c>
      <c r="F26" s="80">
        <v>307000</v>
      </c>
      <c r="G26" s="80">
        <v>499350.37</v>
      </c>
      <c r="H26" s="80">
        <v>402000</v>
      </c>
      <c r="I26" s="80">
        <v>388731.2</v>
      </c>
      <c r="J26" s="127">
        <v>385161.3</v>
      </c>
      <c r="K26" s="80">
        <f>+E26+F26+G26+H26+I26+J26</f>
        <v>2544492.87</v>
      </c>
      <c r="L26" s="80">
        <f>+D26-K26</f>
        <v>455507.12999999989</v>
      </c>
    </row>
    <row r="27" spans="2:12" x14ac:dyDescent="0.2">
      <c r="B27" s="27">
        <v>2132</v>
      </c>
      <c r="C27" s="28" t="s">
        <v>27</v>
      </c>
      <c r="D27" s="15">
        <f t="shared" ref="D27:L27" si="31">+D28</f>
        <v>3800000</v>
      </c>
      <c r="E27" s="15">
        <f t="shared" si="31"/>
        <v>315558.75</v>
      </c>
      <c r="F27" s="15">
        <f t="shared" si="31"/>
        <v>315558.75</v>
      </c>
      <c r="G27" s="15">
        <f t="shared" si="31"/>
        <v>315558.75</v>
      </c>
      <c r="H27" s="15">
        <f t="shared" si="31"/>
        <v>315558.75</v>
      </c>
      <c r="I27" s="15">
        <f t="shared" si="31"/>
        <v>315558.75</v>
      </c>
      <c r="J27" s="15">
        <f t="shared" si="31"/>
        <v>315558.75</v>
      </c>
      <c r="K27" s="15">
        <f t="shared" si="31"/>
        <v>1893352.5</v>
      </c>
      <c r="L27" s="15">
        <f t="shared" si="31"/>
        <v>1906647.5</v>
      </c>
    </row>
    <row r="28" spans="2:12" x14ac:dyDescent="0.2">
      <c r="B28" s="23" t="s">
        <v>28</v>
      </c>
      <c r="C28" s="24" t="s">
        <v>205</v>
      </c>
      <c r="D28" s="20">
        <v>3800000</v>
      </c>
      <c r="E28" s="20">
        <v>315558.75</v>
      </c>
      <c r="F28" s="20">
        <v>315558.75</v>
      </c>
      <c r="G28" s="20">
        <v>315558.75</v>
      </c>
      <c r="H28" s="20">
        <v>315558.75</v>
      </c>
      <c r="I28" s="20">
        <v>315558.75</v>
      </c>
      <c r="J28" s="20">
        <v>315558.75</v>
      </c>
      <c r="K28" s="20">
        <f>+E28+F28+G28+H28+I28+J28</f>
        <v>1893352.5</v>
      </c>
      <c r="L28" s="20">
        <f>+D28-K28</f>
        <v>1906647.5</v>
      </c>
    </row>
    <row r="29" spans="2:12" x14ac:dyDescent="0.2">
      <c r="B29" s="25">
        <v>214</v>
      </c>
      <c r="C29" s="26" t="s">
        <v>29</v>
      </c>
      <c r="D29" s="12">
        <f>+D30+D31</f>
        <v>44000000</v>
      </c>
      <c r="E29" s="12">
        <f t="shared" ref="E29:L29" si="32">+E30+E31</f>
        <v>0</v>
      </c>
      <c r="F29" s="12">
        <f t="shared" ref="F29:G29" si="33">+F30+F31</f>
        <v>0</v>
      </c>
      <c r="G29" s="12">
        <f t="shared" si="33"/>
        <v>15000</v>
      </c>
      <c r="H29" s="12">
        <f t="shared" ref="H29" si="34">+H30+H31</f>
        <v>0</v>
      </c>
      <c r="I29" s="12">
        <f t="shared" ref="I29:J29" si="35">+I30+I31</f>
        <v>456000</v>
      </c>
      <c r="J29" s="12">
        <f t="shared" si="35"/>
        <v>0</v>
      </c>
      <c r="K29" s="12">
        <f t="shared" si="32"/>
        <v>471000</v>
      </c>
      <c r="L29" s="12">
        <f t="shared" si="32"/>
        <v>43529000</v>
      </c>
    </row>
    <row r="30" spans="2:12" ht="11.25" customHeight="1" x14ac:dyDescent="0.2">
      <c r="B30" s="23" t="s">
        <v>30</v>
      </c>
      <c r="C30" s="77" t="s">
        <v>31</v>
      </c>
      <c r="D30" s="20">
        <v>1000000</v>
      </c>
      <c r="E30" s="20">
        <v>0</v>
      </c>
      <c r="F30" s="20">
        <v>0</v>
      </c>
      <c r="G30" s="20">
        <v>15000</v>
      </c>
      <c r="H30" s="20">
        <v>0</v>
      </c>
      <c r="I30" s="20">
        <v>456000</v>
      </c>
      <c r="J30" s="20">
        <v>0</v>
      </c>
      <c r="K30" s="20">
        <f>+E30+F30+G30+H30+I30+J30</f>
        <v>471000</v>
      </c>
      <c r="L30" s="20">
        <f>+D30-K30</f>
        <v>529000</v>
      </c>
    </row>
    <row r="31" spans="2:12" x14ac:dyDescent="0.2">
      <c r="B31" s="27">
        <v>2142</v>
      </c>
      <c r="C31" s="78" t="s">
        <v>32</v>
      </c>
      <c r="D31" s="15">
        <f>SUM(D32:D34)</f>
        <v>43000000</v>
      </c>
      <c r="E31" s="15">
        <f t="shared" ref="E31:K31" si="36">SUM(E32:E34)</f>
        <v>0</v>
      </c>
      <c r="F31" s="15">
        <f t="shared" ref="F31:G31" si="37">SUM(F32:F34)</f>
        <v>0</v>
      </c>
      <c r="G31" s="15">
        <f t="shared" si="37"/>
        <v>0</v>
      </c>
      <c r="H31" s="15">
        <f t="shared" ref="H31" si="38">SUM(H32:H34)</f>
        <v>0</v>
      </c>
      <c r="I31" s="15">
        <f t="shared" ref="I31:J31" si="39">SUM(I32:I34)</f>
        <v>0</v>
      </c>
      <c r="J31" s="15">
        <f t="shared" si="39"/>
        <v>0</v>
      </c>
      <c r="K31" s="15">
        <f t="shared" si="36"/>
        <v>0</v>
      </c>
      <c r="L31" s="15">
        <f>SUM(L32:L34)</f>
        <v>43000000</v>
      </c>
    </row>
    <row r="32" spans="2:12" x14ac:dyDescent="0.2">
      <c r="B32" s="23" t="s">
        <v>33</v>
      </c>
      <c r="C32" s="77" t="s">
        <v>34</v>
      </c>
      <c r="D32" s="20">
        <v>2000000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f t="shared" ref="K32:K34" si="40">+E32+F32+G32+H32+I32+J32</f>
        <v>0</v>
      </c>
      <c r="L32" s="20">
        <f>+D32-K32</f>
        <v>2000000</v>
      </c>
    </row>
    <row r="33" spans="2:14" ht="14.25" customHeight="1" x14ac:dyDescent="0.2">
      <c r="B33" s="23" t="s">
        <v>35</v>
      </c>
      <c r="C33" s="77" t="s">
        <v>36</v>
      </c>
      <c r="D33" s="20">
        <v>1000000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f t="shared" si="40"/>
        <v>0</v>
      </c>
      <c r="L33" s="20">
        <f>+D33-K33</f>
        <v>1000000</v>
      </c>
    </row>
    <row r="34" spans="2:14" ht="16.5" customHeight="1" x14ac:dyDescent="0.2">
      <c r="B34" s="23" t="s">
        <v>189</v>
      </c>
      <c r="C34" s="77" t="s">
        <v>206</v>
      </c>
      <c r="D34" s="20">
        <v>40000000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f t="shared" si="40"/>
        <v>0</v>
      </c>
      <c r="L34" s="20">
        <f>+D34-K34</f>
        <v>40000000</v>
      </c>
    </row>
    <row r="35" spans="2:14" x14ac:dyDescent="0.2">
      <c r="B35" s="25">
        <v>215</v>
      </c>
      <c r="C35" s="29" t="s">
        <v>37</v>
      </c>
      <c r="D35" s="12">
        <f t="shared" ref="D35" si="41">D38+D37+D36+D39</f>
        <v>56100000</v>
      </c>
      <c r="E35" s="12">
        <f t="shared" ref="E35:L35" si="42">E38+E37+E36+E39</f>
        <v>4853834.1640451001</v>
      </c>
      <c r="F35" s="12">
        <f t="shared" ref="F35:G35" si="43">F38+F37+F36+F39</f>
        <v>4842464.6238696501</v>
      </c>
      <c r="G35" s="12">
        <f t="shared" si="43"/>
        <v>4828764.1488139508</v>
      </c>
      <c r="H35" s="12">
        <f t="shared" ref="H35" si="44">H38+H37+H36+H39</f>
        <v>4852208.3953624004</v>
      </c>
      <c r="I35" s="12">
        <f t="shared" ref="I35:J35" si="45">I38+I37+I36+I39</f>
        <v>4942198.3651409503</v>
      </c>
      <c r="J35" s="12">
        <f t="shared" si="45"/>
        <v>1645200</v>
      </c>
      <c r="K35" s="12">
        <f t="shared" si="42"/>
        <v>25964669.697232053</v>
      </c>
      <c r="L35" s="12">
        <f t="shared" si="42"/>
        <v>30135330.302767947</v>
      </c>
    </row>
    <row r="36" spans="2:14" x14ac:dyDescent="0.2">
      <c r="B36" s="23" t="s">
        <v>38</v>
      </c>
      <c r="C36" s="24" t="s">
        <v>207</v>
      </c>
      <c r="D36" s="20">
        <v>19000000</v>
      </c>
      <c r="E36" s="20">
        <v>1494247.4899601003</v>
      </c>
      <c r="F36" s="20">
        <v>1497768.5810451501</v>
      </c>
      <c r="G36" s="20">
        <v>1491647.4176524503</v>
      </c>
      <c r="H36" s="20">
        <v>1507835.7002909002</v>
      </c>
      <c r="I36" s="20">
        <v>1550111.3008114502</v>
      </c>
      <c r="J36" s="20">
        <v>0</v>
      </c>
      <c r="K36" s="20">
        <f t="shared" ref="K36:K39" si="46">+E36+F36+G36+H36+I36+J36</f>
        <v>7541610.4897600515</v>
      </c>
      <c r="L36" s="20">
        <f>+D36-K36</f>
        <v>11458389.510239948</v>
      </c>
    </row>
    <row r="37" spans="2:14" x14ac:dyDescent="0.2">
      <c r="B37" s="23" t="s">
        <v>39</v>
      </c>
      <c r="C37" s="24" t="s">
        <v>208</v>
      </c>
      <c r="D37" s="20">
        <v>18100000</v>
      </c>
      <c r="E37" s="20">
        <v>1555348.7482580002</v>
      </c>
      <c r="F37" s="20">
        <v>1539988.9387275001</v>
      </c>
      <c r="G37" s="20">
        <v>1533237.7537045004</v>
      </c>
      <c r="H37" s="20">
        <v>1525565.3702710003</v>
      </c>
      <c r="I37" s="20">
        <v>1567202.1054255001</v>
      </c>
      <c r="J37" s="20">
        <v>0</v>
      </c>
      <c r="K37" s="20">
        <f t="shared" si="46"/>
        <v>7721342.9163865009</v>
      </c>
      <c r="L37" s="20">
        <f>+D37-K37</f>
        <v>10378657.0836135</v>
      </c>
    </row>
    <row r="38" spans="2:14" ht="14.25" customHeight="1" x14ac:dyDescent="0.2">
      <c r="B38" s="23" t="s">
        <v>40</v>
      </c>
      <c r="C38" s="24" t="s">
        <v>209</v>
      </c>
      <c r="D38" s="20">
        <v>2000000</v>
      </c>
      <c r="E38" s="20">
        <v>159037.92582699994</v>
      </c>
      <c r="F38" s="20">
        <v>159507.10409699989</v>
      </c>
      <c r="G38" s="20">
        <v>158678.97745699988</v>
      </c>
      <c r="H38" s="20">
        <v>173607.32480049995</v>
      </c>
      <c r="I38" s="20">
        <v>179684.95890399997</v>
      </c>
      <c r="J38" s="20">
        <v>0</v>
      </c>
      <c r="K38" s="20">
        <f t="shared" si="46"/>
        <v>830516.29108549957</v>
      </c>
      <c r="L38" s="20">
        <f>+D38-K38</f>
        <v>1169483.7089145004</v>
      </c>
    </row>
    <row r="39" spans="2:14" ht="24" customHeight="1" x14ac:dyDescent="0.2">
      <c r="B39" s="98" t="s">
        <v>187</v>
      </c>
      <c r="C39" s="33" t="s">
        <v>210</v>
      </c>
      <c r="D39" s="20">
        <v>17000000</v>
      </c>
      <c r="E39" s="20">
        <v>1645200</v>
      </c>
      <c r="F39" s="20">
        <v>1645200</v>
      </c>
      <c r="G39" s="20">
        <v>1645200</v>
      </c>
      <c r="H39" s="20">
        <v>1645200</v>
      </c>
      <c r="I39" s="20">
        <v>1645200</v>
      </c>
      <c r="J39" s="20">
        <v>1645200</v>
      </c>
      <c r="K39" s="20">
        <f t="shared" si="46"/>
        <v>9871200</v>
      </c>
      <c r="L39" s="20">
        <f>+D39-K39</f>
        <v>7128800</v>
      </c>
      <c r="M39" s="118"/>
      <c r="N39" s="118"/>
    </row>
    <row r="40" spans="2:14" x14ac:dyDescent="0.2">
      <c r="B40" s="31">
        <v>22</v>
      </c>
      <c r="C40" s="32" t="s">
        <v>41</v>
      </c>
      <c r="D40" s="9">
        <f t="shared" ref="D40" si="47">D41+D50+D53+D56+D59+D65+D68+D73+D84</f>
        <v>137720000</v>
      </c>
      <c r="E40" s="9">
        <f t="shared" ref="E40:L40" si="48">+E41+E50+E53+E56+E59+E65+E68+E73+E84</f>
        <v>10667192.824420001</v>
      </c>
      <c r="F40" s="9">
        <f t="shared" si="48"/>
        <v>7411118.3640000001</v>
      </c>
      <c r="G40" s="9">
        <f t="shared" si="48"/>
        <v>13924342.95582</v>
      </c>
      <c r="H40" s="9">
        <f t="shared" si="48"/>
        <v>7258668.4597200006</v>
      </c>
      <c r="I40" s="9">
        <f t="shared" ref="I40:J40" si="49">+I41+I50+I53+I56+I59+I65+I68+I73+I84</f>
        <v>7588977.4034199994</v>
      </c>
      <c r="J40" s="9">
        <f t="shared" si="49"/>
        <v>10427429.615315499</v>
      </c>
      <c r="K40" s="9">
        <f t="shared" si="48"/>
        <v>57277729.622695498</v>
      </c>
      <c r="L40" s="9">
        <f t="shared" si="48"/>
        <v>80442270.377304509</v>
      </c>
    </row>
    <row r="41" spans="2:14" x14ac:dyDescent="0.2">
      <c r="B41" s="25">
        <v>221</v>
      </c>
      <c r="C41" s="26" t="s">
        <v>42</v>
      </c>
      <c r="D41" s="12">
        <f t="shared" ref="D41" si="50">D42+D43+D44+D45+D46+D47+D48+D49</f>
        <v>13720000</v>
      </c>
      <c r="E41" s="12">
        <f t="shared" ref="E41:L41" si="51">E42+E43+E44+E45+E46+E47+E48+E49</f>
        <v>1237312.7140000002</v>
      </c>
      <c r="F41" s="12">
        <f t="shared" ref="F41:G41" si="52">F42+F43+F44+F45+F46+F47+F48+F49</f>
        <v>883134.12999999989</v>
      </c>
      <c r="G41" s="12">
        <f t="shared" si="52"/>
        <v>582227.22200000007</v>
      </c>
      <c r="H41" s="12">
        <f t="shared" ref="H41" si="53">H42+H43+H44+H45+H46+H47+H48+H49</f>
        <v>1605023.182</v>
      </c>
      <c r="I41" s="12">
        <f t="shared" ref="I41:J41" si="54">I42+I43+I44+I45+I46+I47+I48+I49</f>
        <v>1125787.2231999999</v>
      </c>
      <c r="J41" s="12">
        <f t="shared" si="54"/>
        <v>1248019.7989154998</v>
      </c>
      <c r="K41" s="12">
        <f t="shared" si="51"/>
        <v>6681504.2701155003</v>
      </c>
      <c r="L41" s="12">
        <f t="shared" si="51"/>
        <v>7038495.7298844997</v>
      </c>
    </row>
    <row r="42" spans="2:14" x14ac:dyDescent="0.2">
      <c r="B42" s="23" t="s">
        <v>43</v>
      </c>
      <c r="C42" s="24" t="s">
        <v>44</v>
      </c>
      <c r="D42" s="20">
        <v>300000</v>
      </c>
      <c r="E42" s="20">
        <v>0</v>
      </c>
      <c r="F42" s="20">
        <v>37170</v>
      </c>
      <c r="G42" s="20">
        <v>0</v>
      </c>
      <c r="H42" s="20">
        <v>0</v>
      </c>
      <c r="I42" s="20">
        <v>24780</v>
      </c>
      <c r="J42" s="20">
        <v>12390</v>
      </c>
      <c r="K42" s="20">
        <f t="shared" ref="K42:K49" si="55">+E42+F42+G42+H42+I42+J42</f>
        <v>74340</v>
      </c>
      <c r="L42" s="20">
        <f t="shared" ref="L42:L49" si="56">+D42-K42</f>
        <v>225660</v>
      </c>
    </row>
    <row r="43" spans="2:14" x14ac:dyDescent="0.2">
      <c r="B43" s="23" t="s">
        <v>45</v>
      </c>
      <c r="C43" s="71" t="s">
        <v>211</v>
      </c>
      <c r="D43" s="20">
        <v>300000</v>
      </c>
      <c r="E43" s="20">
        <v>47.53</v>
      </c>
      <c r="F43" s="20">
        <v>104.46</v>
      </c>
      <c r="G43" s="20">
        <v>0</v>
      </c>
      <c r="H43" s="20">
        <v>0</v>
      </c>
      <c r="I43" s="20">
        <v>0</v>
      </c>
      <c r="J43" s="20">
        <v>0</v>
      </c>
      <c r="K43" s="20">
        <f t="shared" si="55"/>
        <v>151.99</v>
      </c>
      <c r="L43" s="20">
        <f t="shared" si="56"/>
        <v>299848.01</v>
      </c>
    </row>
    <row r="44" spans="2:14" x14ac:dyDescent="0.2">
      <c r="B44" s="23" t="s">
        <v>46</v>
      </c>
      <c r="C44" s="82" t="s">
        <v>212</v>
      </c>
      <c r="D44" s="20">
        <v>3500000</v>
      </c>
      <c r="E44" s="20">
        <v>203001.24000000002</v>
      </c>
      <c r="F44" s="20">
        <v>227068.06999999998</v>
      </c>
      <c r="G44" s="20">
        <v>0</v>
      </c>
      <c r="H44" s="20">
        <v>480257.18</v>
      </c>
      <c r="I44" s="20">
        <v>230268.5912</v>
      </c>
      <c r="J44" s="20">
        <v>202694.46791549999</v>
      </c>
      <c r="K44" s="20">
        <f t="shared" si="55"/>
        <v>1343289.5491154999</v>
      </c>
      <c r="L44" s="20">
        <f t="shared" si="56"/>
        <v>2156710.4508845001</v>
      </c>
    </row>
    <row r="45" spans="2:14" x14ac:dyDescent="0.2">
      <c r="B45" s="23" t="s">
        <v>47</v>
      </c>
      <c r="C45" s="82" t="s">
        <v>213</v>
      </c>
      <c r="D45" s="20">
        <v>20000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f t="shared" si="55"/>
        <v>0</v>
      </c>
      <c r="L45" s="20">
        <f t="shared" si="56"/>
        <v>20000</v>
      </c>
    </row>
    <row r="46" spans="2:14" x14ac:dyDescent="0.2">
      <c r="B46" s="23" t="s">
        <v>48</v>
      </c>
      <c r="C46" s="71" t="s">
        <v>214</v>
      </c>
      <c r="D46" s="20">
        <v>4500000</v>
      </c>
      <c r="E46" s="20">
        <v>571192.29399999999</v>
      </c>
      <c r="F46" s="20">
        <v>216788.69</v>
      </c>
      <c r="G46" s="20">
        <v>175140.73200000002</v>
      </c>
      <c r="H46" s="20">
        <v>677872.24200000009</v>
      </c>
      <c r="I46" s="20">
        <v>397280.69199999998</v>
      </c>
      <c r="J46" s="20">
        <v>579000.98100000003</v>
      </c>
      <c r="K46" s="20">
        <f t="shared" si="55"/>
        <v>2617275.6310000001</v>
      </c>
      <c r="L46" s="20">
        <f t="shared" si="56"/>
        <v>1882724.3689999999</v>
      </c>
    </row>
    <row r="47" spans="2:14" x14ac:dyDescent="0.2">
      <c r="B47" s="23" t="s">
        <v>49</v>
      </c>
      <c r="C47" s="82" t="s">
        <v>50</v>
      </c>
      <c r="D47" s="20">
        <v>5000000</v>
      </c>
      <c r="E47" s="20">
        <v>463071.65</v>
      </c>
      <c r="F47" s="20">
        <v>402002.91</v>
      </c>
      <c r="G47" s="20">
        <v>407086.49</v>
      </c>
      <c r="H47" s="20">
        <v>446893.76</v>
      </c>
      <c r="I47" s="20">
        <v>473457.94</v>
      </c>
      <c r="J47" s="20">
        <v>453934.35</v>
      </c>
      <c r="K47" s="20">
        <f t="shared" si="55"/>
        <v>2646447.1</v>
      </c>
      <c r="L47" s="20">
        <f t="shared" si="56"/>
        <v>2353552.9</v>
      </c>
    </row>
    <row r="48" spans="2:14" x14ac:dyDescent="0.2">
      <c r="B48" s="23" t="s">
        <v>51</v>
      </c>
      <c r="C48" s="82" t="s">
        <v>52</v>
      </c>
      <c r="D48" s="20">
        <v>50000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f t="shared" si="55"/>
        <v>0</v>
      </c>
      <c r="L48" s="20">
        <f t="shared" si="56"/>
        <v>50000</v>
      </c>
    </row>
    <row r="49" spans="2:12" x14ac:dyDescent="0.2">
      <c r="B49" s="23" t="s">
        <v>53</v>
      </c>
      <c r="C49" s="82" t="s">
        <v>215</v>
      </c>
      <c r="D49" s="20">
        <v>50000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f t="shared" si="55"/>
        <v>0</v>
      </c>
      <c r="L49" s="20">
        <f t="shared" si="56"/>
        <v>50000</v>
      </c>
    </row>
    <row r="50" spans="2:12" x14ac:dyDescent="0.2">
      <c r="B50" s="25">
        <v>222</v>
      </c>
      <c r="C50" s="99" t="s">
        <v>54</v>
      </c>
      <c r="D50" s="12">
        <f t="shared" ref="D50" si="57">+D51+D52</f>
        <v>13000000</v>
      </c>
      <c r="E50" s="12">
        <f t="shared" ref="E50:L50" si="58">+E51+E52</f>
        <v>19635.2</v>
      </c>
      <c r="F50" s="12">
        <f t="shared" ref="F50:G50" si="59">+F51+F52</f>
        <v>627433.73</v>
      </c>
      <c r="G50" s="12">
        <f t="shared" si="59"/>
        <v>289482.32</v>
      </c>
      <c r="H50" s="12">
        <f t="shared" ref="H50" si="60">+H51+H52</f>
        <v>447366.32</v>
      </c>
      <c r="I50" s="12">
        <f t="shared" ref="I50:J50" si="61">+I51+I52</f>
        <v>126763.5886</v>
      </c>
      <c r="J50" s="12">
        <f t="shared" si="61"/>
        <v>699460.81499999994</v>
      </c>
      <c r="K50" s="12">
        <f t="shared" si="58"/>
        <v>2210141.9736000001</v>
      </c>
      <c r="L50" s="12">
        <f t="shared" si="58"/>
        <v>10789858.0264</v>
      </c>
    </row>
    <row r="51" spans="2:12" x14ac:dyDescent="0.2">
      <c r="B51" s="34" t="s">
        <v>55</v>
      </c>
      <c r="C51" s="24" t="s">
        <v>216</v>
      </c>
      <c r="D51" s="20">
        <v>12000000</v>
      </c>
      <c r="E51" s="20">
        <v>0</v>
      </c>
      <c r="F51" s="20">
        <v>141600</v>
      </c>
      <c r="G51" s="20">
        <v>0</v>
      </c>
      <c r="H51" s="20">
        <v>0</v>
      </c>
      <c r="I51" s="20">
        <v>68098.39</v>
      </c>
      <c r="J51" s="20">
        <v>266130.12</v>
      </c>
      <c r="K51" s="20">
        <f t="shared" ref="K51:K52" si="62">+E51+F51+G51+H51+I51+J51</f>
        <v>475828.51</v>
      </c>
      <c r="L51" s="20">
        <f>+D51-K51</f>
        <v>11524171.49</v>
      </c>
    </row>
    <row r="52" spans="2:12" x14ac:dyDescent="0.2">
      <c r="B52" s="34" t="s">
        <v>56</v>
      </c>
      <c r="C52" s="24" t="s">
        <v>217</v>
      </c>
      <c r="D52" s="20">
        <v>1000000</v>
      </c>
      <c r="E52" s="20">
        <v>19635.2</v>
      </c>
      <c r="F52" s="20">
        <v>485833.73</v>
      </c>
      <c r="G52" s="20">
        <v>289482.32</v>
      </c>
      <c r="H52" s="20">
        <v>447366.32</v>
      </c>
      <c r="I52" s="20">
        <v>58665.198600000003</v>
      </c>
      <c r="J52" s="20">
        <v>433330.69499999995</v>
      </c>
      <c r="K52" s="20">
        <f t="shared" si="62"/>
        <v>1734313.4635999999</v>
      </c>
      <c r="L52" s="20">
        <f>+D52-K52</f>
        <v>-734313.4635999999</v>
      </c>
    </row>
    <row r="53" spans="2:12" x14ac:dyDescent="0.2">
      <c r="B53" s="25">
        <v>223</v>
      </c>
      <c r="C53" s="26" t="s">
        <v>57</v>
      </c>
      <c r="D53" s="12">
        <f t="shared" ref="D53" si="63">SUM(D54:D55)</f>
        <v>3000000</v>
      </c>
      <c r="E53" s="12">
        <f t="shared" ref="E53:L53" si="64">SUM(E54:E55)</f>
        <v>369760</v>
      </c>
      <c r="F53" s="12">
        <f t="shared" ref="F53:G53" si="65">SUM(F54:F55)</f>
        <v>128000</v>
      </c>
      <c r="G53" s="12">
        <f t="shared" si="65"/>
        <v>757918.13</v>
      </c>
      <c r="H53" s="12">
        <f t="shared" ref="H53" si="66">SUM(H54:H55)</f>
        <v>1051797.5</v>
      </c>
      <c r="I53" s="12">
        <f t="shared" ref="I53:J53" si="67">SUM(I54:I55)</f>
        <v>771542.5</v>
      </c>
      <c r="J53" s="12">
        <f t="shared" si="67"/>
        <v>625915</v>
      </c>
      <c r="K53" s="12">
        <f t="shared" si="64"/>
        <v>3704933.13</v>
      </c>
      <c r="L53" s="12">
        <f t="shared" si="64"/>
        <v>-704933.12999999989</v>
      </c>
    </row>
    <row r="54" spans="2:12" x14ac:dyDescent="0.2">
      <c r="B54" s="23" t="s">
        <v>58</v>
      </c>
      <c r="C54" s="24" t="s">
        <v>287</v>
      </c>
      <c r="D54" s="20">
        <v>1500000</v>
      </c>
      <c r="E54" s="20">
        <v>91600</v>
      </c>
      <c r="F54" s="20">
        <v>128000</v>
      </c>
      <c r="G54" s="20">
        <v>189950</v>
      </c>
      <c r="H54" s="20">
        <v>48650</v>
      </c>
      <c r="I54" s="20">
        <v>292850</v>
      </c>
      <c r="J54" s="20">
        <v>408550</v>
      </c>
      <c r="K54" s="20">
        <f t="shared" ref="K54:K55" si="68">+E54+F54+G54+H54+I54+J54</f>
        <v>1159600</v>
      </c>
      <c r="L54" s="20">
        <f>+D54-K54</f>
        <v>340400</v>
      </c>
    </row>
    <row r="55" spans="2:12" x14ac:dyDescent="0.2">
      <c r="B55" s="34" t="s">
        <v>59</v>
      </c>
      <c r="C55" s="35" t="s">
        <v>218</v>
      </c>
      <c r="D55" s="20">
        <v>1500000</v>
      </c>
      <c r="E55" s="20">
        <v>278160</v>
      </c>
      <c r="F55" s="20">
        <v>0</v>
      </c>
      <c r="G55" s="20">
        <v>567968.13</v>
      </c>
      <c r="H55" s="20">
        <v>1003147.5</v>
      </c>
      <c r="I55" s="20">
        <v>478692.5</v>
      </c>
      <c r="J55" s="20">
        <v>217365</v>
      </c>
      <c r="K55" s="20">
        <f t="shared" si="68"/>
        <v>2545333.13</v>
      </c>
      <c r="L55" s="20">
        <f>+D55-K55</f>
        <v>-1045333.1299999999</v>
      </c>
    </row>
    <row r="56" spans="2:12" x14ac:dyDescent="0.2">
      <c r="B56" s="25">
        <v>224</v>
      </c>
      <c r="C56" s="26" t="s">
        <v>60</v>
      </c>
      <c r="D56" s="12">
        <f t="shared" ref="D56" si="69">+D57+D58</f>
        <v>6300000</v>
      </c>
      <c r="E56" s="12">
        <f t="shared" ref="E56:L56" si="70">+E57+E58</f>
        <v>227125.16</v>
      </c>
      <c r="F56" s="12">
        <f t="shared" ref="F56:G56" si="71">+F57+F58</f>
        <v>159517.70000000001</v>
      </c>
      <c r="G56" s="12">
        <f t="shared" si="71"/>
        <v>11347.14</v>
      </c>
      <c r="H56" s="12">
        <f t="shared" ref="H56" si="72">+H57+H58</f>
        <v>148175</v>
      </c>
      <c r="I56" s="12">
        <f t="shared" ref="I56:J56" si="73">+I57+I58</f>
        <v>86346.55</v>
      </c>
      <c r="J56" s="12">
        <f t="shared" si="73"/>
        <v>197398.5264</v>
      </c>
      <c r="K56" s="12">
        <f>+K57+K58</f>
        <v>829910.07640000002</v>
      </c>
      <c r="L56" s="12">
        <f t="shared" si="70"/>
        <v>5470089.9236000003</v>
      </c>
    </row>
    <row r="57" spans="2:12" x14ac:dyDescent="0.2">
      <c r="B57" s="23" t="s">
        <v>61</v>
      </c>
      <c r="C57" s="24" t="s">
        <v>219</v>
      </c>
      <c r="D57" s="20">
        <v>6000000</v>
      </c>
      <c r="E57" s="20">
        <v>225665.16</v>
      </c>
      <c r="F57" s="20">
        <v>136757.70000000001</v>
      </c>
      <c r="G57" s="20">
        <v>8707.14</v>
      </c>
      <c r="H57" s="20">
        <v>128175</v>
      </c>
      <c r="I57" s="20">
        <v>83226.55</v>
      </c>
      <c r="J57" s="20">
        <v>194578.5264</v>
      </c>
      <c r="K57" s="20">
        <f t="shared" ref="K57:K58" si="74">+E57+F57+G57+H57+I57+J57</f>
        <v>777110.07640000002</v>
      </c>
      <c r="L57" s="20">
        <f>+D57-K57</f>
        <v>5222889.9236000003</v>
      </c>
    </row>
    <row r="58" spans="2:12" x14ac:dyDescent="0.2">
      <c r="B58" s="23" t="s">
        <v>62</v>
      </c>
      <c r="C58" s="24" t="s">
        <v>63</v>
      </c>
      <c r="D58" s="20">
        <v>300000</v>
      </c>
      <c r="E58" s="20">
        <v>1460</v>
      </c>
      <c r="F58" s="20">
        <v>22760</v>
      </c>
      <c r="G58" s="20">
        <v>2640</v>
      </c>
      <c r="H58" s="20">
        <v>20000</v>
      </c>
      <c r="I58" s="20">
        <v>3120</v>
      </c>
      <c r="J58" s="20">
        <v>2820</v>
      </c>
      <c r="K58" s="20">
        <f t="shared" si="74"/>
        <v>52800</v>
      </c>
      <c r="L58" s="20">
        <f>+D58-K58</f>
        <v>247200</v>
      </c>
    </row>
    <row r="59" spans="2:12" ht="15.75" customHeight="1" x14ac:dyDescent="0.2">
      <c r="B59" s="25">
        <v>225</v>
      </c>
      <c r="C59" s="99" t="s">
        <v>64</v>
      </c>
      <c r="D59" s="12">
        <f t="shared" ref="D59" si="75">SUM(D60:D64)</f>
        <v>39300000</v>
      </c>
      <c r="E59" s="12">
        <f t="shared" ref="E59:L59" si="76">SUM(E60:E64)</f>
        <v>29331.727000000003</v>
      </c>
      <c r="F59" s="12">
        <f t="shared" ref="F59:G59" si="77">SUM(F60:F64)</f>
        <v>233752.0528</v>
      </c>
      <c r="G59" s="12">
        <f t="shared" si="77"/>
        <v>860619.55660000001</v>
      </c>
      <c r="H59" s="12">
        <f t="shared" ref="H59" si="78">SUM(H60:H64)</f>
        <v>30029.525000000001</v>
      </c>
      <c r="I59" s="12">
        <f t="shared" ref="I59:J59" si="79">SUM(I60:I64)</f>
        <v>52226.13</v>
      </c>
      <c r="J59" s="12">
        <f t="shared" si="79"/>
        <v>501118</v>
      </c>
      <c r="K59" s="12">
        <f t="shared" si="76"/>
        <v>1707076.9914000002</v>
      </c>
      <c r="L59" s="12">
        <f t="shared" si="76"/>
        <v>37592923.008599997</v>
      </c>
    </row>
    <row r="60" spans="2:12" ht="15" customHeight="1" x14ac:dyDescent="0.2">
      <c r="B60" s="34" t="s">
        <v>65</v>
      </c>
      <c r="C60" s="100" t="s">
        <v>220</v>
      </c>
      <c r="D60" s="20">
        <v>3500000</v>
      </c>
      <c r="E60" s="20">
        <v>0</v>
      </c>
      <c r="F60" s="20">
        <v>11800</v>
      </c>
      <c r="G60" s="20">
        <v>0</v>
      </c>
      <c r="H60" s="20">
        <v>0</v>
      </c>
      <c r="I60" s="20">
        <v>0</v>
      </c>
      <c r="J60" s="20">
        <v>0</v>
      </c>
      <c r="K60" s="20">
        <f t="shared" ref="K60:K64" si="80">+E60+F60+G60+H60+I60+J60</f>
        <v>11800</v>
      </c>
      <c r="L60" s="20">
        <f>+D60-K60</f>
        <v>3488200</v>
      </c>
    </row>
    <row r="61" spans="2:12" ht="26.25" customHeight="1" x14ac:dyDescent="0.2">
      <c r="B61" s="23" t="s">
        <v>190</v>
      </c>
      <c r="C61" s="101" t="s">
        <v>221</v>
      </c>
      <c r="D61" s="20">
        <v>500000</v>
      </c>
      <c r="E61" s="20">
        <v>23331.727000000003</v>
      </c>
      <c r="F61" s="20">
        <v>166798.85279999999</v>
      </c>
      <c r="G61" s="20">
        <v>51429.556600000004</v>
      </c>
      <c r="H61" s="20">
        <v>30029.525000000001</v>
      </c>
      <c r="I61" s="20">
        <v>23375.21</v>
      </c>
      <c r="J61" s="20">
        <v>21310</v>
      </c>
      <c r="K61" s="20">
        <f t="shared" si="80"/>
        <v>316274.87140000006</v>
      </c>
      <c r="L61" s="20">
        <f>+D61-K61</f>
        <v>183725.12859999994</v>
      </c>
    </row>
    <row r="62" spans="2:12" ht="19.5" customHeight="1" x14ac:dyDescent="0.2">
      <c r="B62" s="34" t="s">
        <v>191</v>
      </c>
      <c r="C62" s="102" t="s">
        <v>222</v>
      </c>
      <c r="D62" s="20">
        <v>300000</v>
      </c>
      <c r="E62" s="20">
        <v>0</v>
      </c>
      <c r="F62" s="20">
        <v>0</v>
      </c>
      <c r="G62" s="20">
        <v>0</v>
      </c>
      <c r="H62" s="20">
        <v>0</v>
      </c>
      <c r="I62" s="20">
        <v>6962</v>
      </c>
      <c r="J62" s="20">
        <v>0</v>
      </c>
      <c r="K62" s="20">
        <f t="shared" si="80"/>
        <v>6962</v>
      </c>
      <c r="L62" s="20">
        <f>+D62-K62</f>
        <v>293038</v>
      </c>
    </row>
    <row r="63" spans="2:12" ht="21.75" customHeight="1" x14ac:dyDescent="0.2">
      <c r="B63" s="34" t="s">
        <v>314</v>
      </c>
      <c r="C63" s="102" t="s">
        <v>223</v>
      </c>
      <c r="D63" s="20">
        <v>700000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f t="shared" si="80"/>
        <v>0</v>
      </c>
      <c r="L63" s="20">
        <f>+D63-K63</f>
        <v>700000</v>
      </c>
    </row>
    <row r="64" spans="2:12" ht="16.5" customHeight="1" x14ac:dyDescent="0.2">
      <c r="B64" s="23" t="s">
        <v>66</v>
      </c>
      <c r="C64" s="101" t="s">
        <v>315</v>
      </c>
      <c r="D64" s="20">
        <v>34300000</v>
      </c>
      <c r="E64" s="20">
        <v>6000</v>
      </c>
      <c r="F64" s="20">
        <v>55153.2</v>
      </c>
      <c r="G64" s="20">
        <v>809190</v>
      </c>
      <c r="H64" s="20">
        <v>0</v>
      </c>
      <c r="I64" s="20">
        <v>21888.92</v>
      </c>
      <c r="J64" s="20">
        <v>479808</v>
      </c>
      <c r="K64" s="20">
        <f t="shared" si="80"/>
        <v>1372040.12</v>
      </c>
      <c r="L64" s="20">
        <f>+D64-K64</f>
        <v>32927959.879999999</v>
      </c>
    </row>
    <row r="65" spans="2:14" x14ac:dyDescent="0.2">
      <c r="B65" s="25">
        <v>226</v>
      </c>
      <c r="C65" s="26" t="s">
        <v>67</v>
      </c>
      <c r="D65" s="12">
        <f t="shared" ref="D65" si="81">+D66+D67</f>
        <v>39700000</v>
      </c>
      <c r="E65" s="12">
        <f t="shared" ref="E65:L65" si="82">+E66+E67</f>
        <v>6583910.7800000003</v>
      </c>
      <c r="F65" s="12">
        <f t="shared" ref="F65:G65" si="83">+F66+F67</f>
        <v>3204892.2568000001</v>
      </c>
      <c r="G65" s="12">
        <f t="shared" si="83"/>
        <v>5776058.2599999998</v>
      </c>
      <c r="H65" s="12">
        <f t="shared" ref="H65" si="84">+H66+H67</f>
        <v>3118724.1</v>
      </c>
      <c r="I65" s="12">
        <f t="shared" ref="I65:J65" si="85">+I66+I67</f>
        <v>3115514.72</v>
      </c>
      <c r="J65" s="12">
        <f t="shared" si="85"/>
        <v>5701913.2699999996</v>
      </c>
      <c r="K65" s="12">
        <f t="shared" si="82"/>
        <v>27501013.386799999</v>
      </c>
      <c r="L65" s="12">
        <f t="shared" si="82"/>
        <v>12198986.613200001</v>
      </c>
    </row>
    <row r="66" spans="2:14" x14ac:dyDescent="0.2">
      <c r="B66" s="23" t="s">
        <v>68</v>
      </c>
      <c r="C66" s="24" t="s">
        <v>224</v>
      </c>
      <c r="D66" s="20">
        <v>2000000</v>
      </c>
      <c r="E66" s="20">
        <v>808347.57</v>
      </c>
      <c r="F66" s="20">
        <v>96391.046799999996</v>
      </c>
      <c r="G66" s="20">
        <v>0</v>
      </c>
      <c r="H66" s="20">
        <v>0</v>
      </c>
      <c r="I66" s="20">
        <v>0</v>
      </c>
      <c r="J66" s="20">
        <v>0</v>
      </c>
      <c r="K66" s="20">
        <f t="shared" ref="K66:K67" si="86">+E66+F66+G66+H66+I66+J66</f>
        <v>904738.61679999996</v>
      </c>
      <c r="L66" s="20">
        <f>+D66-K66</f>
        <v>1095261.3832</v>
      </c>
    </row>
    <row r="67" spans="2:14" x14ac:dyDescent="0.2">
      <c r="B67" s="23" t="s">
        <v>69</v>
      </c>
      <c r="C67" s="24" t="s">
        <v>225</v>
      </c>
      <c r="D67" s="20">
        <v>37700000</v>
      </c>
      <c r="E67" s="20">
        <v>5775563.21</v>
      </c>
      <c r="F67" s="20">
        <v>3108501.21</v>
      </c>
      <c r="G67" s="20">
        <v>5776058.2599999998</v>
      </c>
      <c r="H67" s="20">
        <v>3118724.1</v>
      </c>
      <c r="I67" s="20">
        <v>3115514.72</v>
      </c>
      <c r="J67" s="20">
        <v>5701913.2699999996</v>
      </c>
      <c r="K67" s="20">
        <f t="shared" si="86"/>
        <v>26596274.77</v>
      </c>
      <c r="L67" s="20">
        <f>+D67-K67</f>
        <v>11103725.23</v>
      </c>
    </row>
    <row r="68" spans="2:14" ht="25.5" x14ac:dyDescent="0.2">
      <c r="B68" s="25">
        <v>227</v>
      </c>
      <c r="C68" s="29" t="s">
        <v>70</v>
      </c>
      <c r="D68" s="12">
        <f t="shared" ref="D68" si="87">SUM(D69:D72)</f>
        <v>8500000</v>
      </c>
      <c r="E68" s="12">
        <f t="shared" ref="E68:L68" si="88">SUM(E69:E72)</f>
        <v>63255.6</v>
      </c>
      <c r="F68" s="12">
        <f t="shared" ref="F68:G68" si="89">SUM(F69:F72)</f>
        <v>487551.18460000004</v>
      </c>
      <c r="G68" s="12">
        <f t="shared" si="89"/>
        <v>66903.875999999989</v>
      </c>
      <c r="H68" s="12">
        <f t="shared" ref="H68" si="90">SUM(H69:H72)</f>
        <v>432203.15041999996</v>
      </c>
      <c r="I68" s="12">
        <f t="shared" ref="I68:J68" si="91">SUM(I69:I72)</f>
        <v>455224.54061999999</v>
      </c>
      <c r="J68" s="12">
        <f t="shared" si="91"/>
        <v>394468.63099999999</v>
      </c>
      <c r="K68" s="12">
        <f t="shared" si="88"/>
        <v>1899606.9826400001</v>
      </c>
      <c r="L68" s="12">
        <f t="shared" si="88"/>
        <v>6600393.0173599999</v>
      </c>
      <c r="N68" s="123"/>
    </row>
    <row r="69" spans="2:14" ht="15" customHeight="1" x14ac:dyDescent="0.2">
      <c r="B69" s="23" t="s">
        <v>71</v>
      </c>
      <c r="C69" s="71" t="s">
        <v>290</v>
      </c>
      <c r="D69" s="20">
        <v>5000000</v>
      </c>
      <c r="E69" s="20">
        <v>11170</v>
      </c>
      <c r="F69" s="20">
        <v>8320.0383999999995</v>
      </c>
      <c r="G69" s="20">
        <v>9440</v>
      </c>
      <c r="H69" s="20">
        <v>245927.62</v>
      </c>
      <c r="I69" s="20">
        <v>0</v>
      </c>
      <c r="J69" s="20">
        <v>0</v>
      </c>
      <c r="K69" s="20">
        <f t="shared" ref="K69:K72" si="92">+E69+F69+G69+H69+I69+J69</f>
        <v>274857.65840000001</v>
      </c>
      <c r="L69" s="20">
        <f>+D69-K69</f>
        <v>4725142.3415999999</v>
      </c>
    </row>
    <row r="70" spans="2:14" ht="20.25" customHeight="1" x14ac:dyDescent="0.2">
      <c r="B70" s="23" t="s">
        <v>72</v>
      </c>
      <c r="C70" s="71" t="s">
        <v>289</v>
      </c>
      <c r="D70" s="20">
        <v>1000000</v>
      </c>
      <c r="E70" s="20">
        <v>33630</v>
      </c>
      <c r="F70" s="20">
        <v>0</v>
      </c>
      <c r="G70" s="20">
        <v>0</v>
      </c>
      <c r="H70" s="20">
        <v>18444.000619999999</v>
      </c>
      <c r="I70" s="20">
        <v>189036</v>
      </c>
      <c r="J70" s="20">
        <v>0</v>
      </c>
      <c r="K70" s="20">
        <f t="shared" si="92"/>
        <v>241110.00062000001</v>
      </c>
      <c r="L70" s="20">
        <f>+D70-K70</f>
        <v>758889.99937999994</v>
      </c>
    </row>
    <row r="71" spans="2:14" ht="25.5" x14ac:dyDescent="0.2">
      <c r="B71" s="23" t="s">
        <v>73</v>
      </c>
      <c r="C71" s="71" t="s">
        <v>226</v>
      </c>
      <c r="D71" s="20">
        <v>2000000</v>
      </c>
      <c r="E71" s="20">
        <v>18455.599999999999</v>
      </c>
      <c r="F71" s="20">
        <v>451364.26620000001</v>
      </c>
      <c r="G71" s="20">
        <v>52330.875999999989</v>
      </c>
      <c r="H71" s="20">
        <v>79452.538799999995</v>
      </c>
      <c r="I71" s="20">
        <v>259084.94061999998</v>
      </c>
      <c r="J71" s="20">
        <v>315792.42599999998</v>
      </c>
      <c r="K71" s="20">
        <f t="shared" si="92"/>
        <v>1176480.6476199999</v>
      </c>
      <c r="L71" s="20">
        <f>+D71-K71</f>
        <v>823519.35238000005</v>
      </c>
    </row>
    <row r="72" spans="2:14" ht="18" customHeight="1" x14ac:dyDescent="0.2">
      <c r="B72" s="23" t="s">
        <v>74</v>
      </c>
      <c r="C72" s="71" t="s">
        <v>227</v>
      </c>
      <c r="D72" s="20">
        <v>500000</v>
      </c>
      <c r="E72" s="20">
        <v>0</v>
      </c>
      <c r="F72" s="20">
        <v>27866.880000000001</v>
      </c>
      <c r="G72" s="20">
        <v>5133</v>
      </c>
      <c r="H72" s="20">
        <v>88378.990999999995</v>
      </c>
      <c r="I72" s="20">
        <v>7103.6</v>
      </c>
      <c r="J72" s="20">
        <v>78676.205000000002</v>
      </c>
      <c r="K72" s="20">
        <f t="shared" si="92"/>
        <v>207158.67600000001</v>
      </c>
      <c r="L72" s="20">
        <f>+D72-K72</f>
        <v>292841.32400000002</v>
      </c>
    </row>
    <row r="73" spans="2:14" ht="25.5" x14ac:dyDescent="0.2">
      <c r="B73" s="25">
        <v>228</v>
      </c>
      <c r="C73" s="76" t="s">
        <v>75</v>
      </c>
      <c r="D73" s="12">
        <f t="shared" ref="D73" si="93">D74+D75+D76+D77+D82</f>
        <v>12700000</v>
      </c>
      <c r="E73" s="12">
        <f t="shared" ref="E73:I73" si="94">+E74+E75+E76+E77+E82</f>
        <v>1601088.75342</v>
      </c>
      <c r="F73" s="12">
        <f t="shared" si="94"/>
        <v>1686837.3097999999</v>
      </c>
      <c r="G73" s="12">
        <f t="shared" si="94"/>
        <v>5092564.4512200002</v>
      </c>
      <c r="H73" s="12">
        <f t="shared" si="94"/>
        <v>58499.482300000062</v>
      </c>
      <c r="I73" s="12">
        <f t="shared" si="94"/>
        <v>1524051.1510000001</v>
      </c>
      <c r="J73" s="12">
        <f>+J74+J75+J76+J77+J82</f>
        <v>485502.174</v>
      </c>
      <c r="K73" s="12">
        <f t="shared" ref="K73:L73" si="95">K74+K75+K76+K77+K82</f>
        <v>10448543.321740001</v>
      </c>
      <c r="L73" s="12">
        <f t="shared" si="95"/>
        <v>2251456.6782599995</v>
      </c>
    </row>
    <row r="74" spans="2:14" x14ac:dyDescent="0.2">
      <c r="B74" s="23" t="s">
        <v>76</v>
      </c>
      <c r="C74" s="24" t="s">
        <v>228</v>
      </c>
      <c r="D74" s="20">
        <v>2000000</v>
      </c>
      <c r="E74" s="20">
        <v>88584.170000000027</v>
      </c>
      <c r="F74" s="20">
        <v>94954.29</v>
      </c>
      <c r="G74" s="20">
        <v>107601.29</v>
      </c>
      <c r="H74" s="20">
        <v>74129.360000000044</v>
      </c>
      <c r="I74" s="20">
        <v>92942.909999999989</v>
      </c>
      <c r="J74" s="20">
        <v>73450.02</v>
      </c>
      <c r="K74" s="20">
        <f t="shared" ref="K74:K76" si="96">+E74+F74+G74+H74+I74+J74</f>
        <v>531662.04</v>
      </c>
      <c r="L74" s="20">
        <f>+D74-K74</f>
        <v>1468337.96</v>
      </c>
    </row>
    <row r="75" spans="2:14" x14ac:dyDescent="0.2">
      <c r="B75" s="23" t="s">
        <v>77</v>
      </c>
      <c r="C75" s="33" t="s">
        <v>291</v>
      </c>
      <c r="D75" s="20">
        <v>200000</v>
      </c>
      <c r="E75" s="20">
        <v>26206.583420000003</v>
      </c>
      <c r="F75" s="20">
        <v>26599.536400000001</v>
      </c>
      <c r="G75" s="20">
        <v>45265.192820000011</v>
      </c>
      <c r="H75" s="20">
        <v>4699.9223000000002</v>
      </c>
      <c r="I75" s="20">
        <v>25898.498400000004</v>
      </c>
      <c r="J75" s="20">
        <v>43703.404000000017</v>
      </c>
      <c r="K75" s="20">
        <f t="shared" si="96"/>
        <v>172373.13734000004</v>
      </c>
      <c r="L75" s="20">
        <f>+D75-K75</f>
        <v>27626.862659999955</v>
      </c>
    </row>
    <row r="76" spans="2:14" x14ac:dyDescent="0.2">
      <c r="B76" s="23" t="s">
        <v>78</v>
      </c>
      <c r="C76" s="33" t="s">
        <v>288</v>
      </c>
      <c r="D76" s="20">
        <v>5000000</v>
      </c>
      <c r="E76" s="20">
        <v>105107</v>
      </c>
      <c r="F76" s="20">
        <v>210040</v>
      </c>
      <c r="G76" s="20">
        <v>75252.968399999998</v>
      </c>
      <c r="H76" s="20">
        <v>0</v>
      </c>
      <c r="I76" s="20">
        <v>377109.7426</v>
      </c>
      <c r="J76" s="20">
        <v>40348.75</v>
      </c>
      <c r="K76" s="20">
        <f t="shared" si="96"/>
        <v>807858.46100000001</v>
      </c>
      <c r="L76" s="20">
        <f>+D76-K76</f>
        <v>4192141.5389999999</v>
      </c>
    </row>
    <row r="77" spans="2:14" x14ac:dyDescent="0.2">
      <c r="B77" s="37">
        <v>2287</v>
      </c>
      <c r="C77" s="38" t="s">
        <v>79</v>
      </c>
      <c r="D77" s="15">
        <f t="shared" ref="D77" si="97">SUM(D78:D81)</f>
        <v>5000000</v>
      </c>
      <c r="E77" s="15">
        <f t="shared" ref="E77:L77" si="98">SUM(E78:E81)</f>
        <v>21679</v>
      </c>
      <c r="F77" s="15">
        <f t="shared" ref="F77:G77" si="99">SUM(F78:F81)</f>
        <v>1355243.4834</v>
      </c>
      <c r="G77" s="15">
        <f t="shared" si="99"/>
        <v>4864445</v>
      </c>
      <c r="H77" s="15">
        <f t="shared" ref="H77" si="100">SUM(H78:H81)</f>
        <v>-20329.799999999988</v>
      </c>
      <c r="I77" s="15">
        <f t="shared" ref="I77:J77" si="101">SUM(I78:I81)</f>
        <v>1028100</v>
      </c>
      <c r="J77" s="15">
        <f t="shared" si="101"/>
        <v>328000</v>
      </c>
      <c r="K77" s="15">
        <f t="shared" si="98"/>
        <v>7577137.6834000004</v>
      </c>
      <c r="L77" s="15">
        <f t="shared" si="98"/>
        <v>-2577137.6834000004</v>
      </c>
    </row>
    <row r="78" spans="2:14" x14ac:dyDescent="0.2">
      <c r="B78" s="23" t="s">
        <v>80</v>
      </c>
      <c r="C78" s="24" t="s">
        <v>229</v>
      </c>
      <c r="D78" s="20">
        <v>1000000</v>
      </c>
      <c r="E78" s="20">
        <v>11800</v>
      </c>
      <c r="F78" s="20">
        <v>0</v>
      </c>
      <c r="G78" s="20">
        <v>44840</v>
      </c>
      <c r="H78" s="20">
        <v>27600.2</v>
      </c>
      <c r="I78" s="20">
        <v>13300</v>
      </c>
      <c r="J78" s="20">
        <v>0</v>
      </c>
      <c r="K78" s="20">
        <f t="shared" ref="K78:K81" si="102">+E78+F78+G78+H78+I78+J78</f>
        <v>97540.2</v>
      </c>
      <c r="L78" s="20">
        <f>+D78-K78</f>
        <v>902459.8</v>
      </c>
    </row>
    <row r="79" spans="2:14" x14ac:dyDescent="0.2">
      <c r="B79" s="23" t="s">
        <v>81</v>
      </c>
      <c r="C79" s="24" t="s">
        <v>283</v>
      </c>
      <c r="D79" s="20">
        <v>1000000</v>
      </c>
      <c r="E79" s="20">
        <v>0</v>
      </c>
      <c r="F79" s="20">
        <v>0</v>
      </c>
      <c r="G79" s="20">
        <v>4605000</v>
      </c>
      <c r="H79" s="20">
        <v>-177730</v>
      </c>
      <c r="I79" s="20">
        <v>0</v>
      </c>
      <c r="J79" s="20">
        <v>0</v>
      </c>
      <c r="K79" s="20">
        <f t="shared" si="102"/>
        <v>4427270</v>
      </c>
      <c r="L79" s="20">
        <f>+D79-K79</f>
        <v>-3427270</v>
      </c>
    </row>
    <row r="80" spans="2:14" x14ac:dyDescent="0.2">
      <c r="B80" s="23" t="s">
        <v>82</v>
      </c>
      <c r="C80" s="39" t="s">
        <v>230</v>
      </c>
      <c r="D80" s="20">
        <v>1000000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f t="shared" si="102"/>
        <v>0</v>
      </c>
      <c r="L80" s="20">
        <f>+D80-K80</f>
        <v>1000000</v>
      </c>
    </row>
    <row r="81" spans="2:13" x14ac:dyDescent="0.2">
      <c r="B81" s="23" t="s">
        <v>83</v>
      </c>
      <c r="C81" s="24" t="s">
        <v>309</v>
      </c>
      <c r="D81" s="20">
        <v>2000000</v>
      </c>
      <c r="E81" s="20">
        <v>9879</v>
      </c>
      <c r="F81" s="20">
        <v>1355243.4834</v>
      </c>
      <c r="G81" s="20">
        <v>214605</v>
      </c>
      <c r="H81" s="20">
        <v>129800</v>
      </c>
      <c r="I81" s="20">
        <v>1014800</v>
      </c>
      <c r="J81" s="20">
        <v>328000</v>
      </c>
      <c r="K81" s="20">
        <f t="shared" si="102"/>
        <v>3052327.4834000003</v>
      </c>
      <c r="L81" s="20">
        <f>+D81-K81</f>
        <v>-1052327.4834000003</v>
      </c>
    </row>
    <row r="82" spans="2:13" x14ac:dyDescent="0.2">
      <c r="B82" s="27">
        <v>2288</v>
      </c>
      <c r="C82" s="28" t="s">
        <v>84</v>
      </c>
      <c r="D82" s="15">
        <f t="shared" ref="D82:L82" si="103">+D83</f>
        <v>500000</v>
      </c>
      <c r="E82" s="15">
        <f t="shared" si="103"/>
        <v>1359512</v>
      </c>
      <c r="F82" s="15">
        <f t="shared" si="103"/>
        <v>0</v>
      </c>
      <c r="G82" s="15">
        <f t="shared" si="103"/>
        <v>0</v>
      </c>
      <c r="H82" s="15">
        <f t="shared" si="103"/>
        <v>0</v>
      </c>
      <c r="I82" s="15">
        <f t="shared" si="103"/>
        <v>0</v>
      </c>
      <c r="J82" s="15">
        <f t="shared" si="103"/>
        <v>0</v>
      </c>
      <c r="K82" s="15">
        <f t="shared" si="103"/>
        <v>1359512</v>
      </c>
      <c r="L82" s="15">
        <f t="shared" si="103"/>
        <v>-859512</v>
      </c>
    </row>
    <row r="83" spans="2:13" x14ac:dyDescent="0.2">
      <c r="B83" s="34" t="s">
        <v>85</v>
      </c>
      <c r="C83" s="35" t="s">
        <v>86</v>
      </c>
      <c r="D83" s="20">
        <v>500000</v>
      </c>
      <c r="E83" s="20">
        <v>1359512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f>+E83+F83+G83+H83+I83+J83</f>
        <v>1359512</v>
      </c>
      <c r="L83" s="20">
        <f>+D83-K83</f>
        <v>-859512</v>
      </c>
      <c r="M83" s="123"/>
    </row>
    <row r="84" spans="2:13" x14ac:dyDescent="0.2">
      <c r="B84" s="25">
        <v>229</v>
      </c>
      <c r="C84" s="26" t="s">
        <v>231</v>
      </c>
      <c r="D84" s="12">
        <f t="shared" ref="D84:L84" si="104">+D85</f>
        <v>1500000</v>
      </c>
      <c r="E84" s="12">
        <f t="shared" si="104"/>
        <v>535772.89</v>
      </c>
      <c r="F84" s="12">
        <f t="shared" si="104"/>
        <v>0</v>
      </c>
      <c r="G84" s="12">
        <f t="shared" si="104"/>
        <v>487222</v>
      </c>
      <c r="H84" s="12">
        <f t="shared" si="104"/>
        <v>366850.2</v>
      </c>
      <c r="I84" s="12">
        <f t="shared" si="104"/>
        <v>331521</v>
      </c>
      <c r="J84" s="12">
        <f t="shared" si="104"/>
        <v>573633.4</v>
      </c>
      <c r="K84" s="12">
        <f t="shared" si="104"/>
        <v>2294999.4900000002</v>
      </c>
      <c r="L84" s="12">
        <f t="shared" si="104"/>
        <v>-794999.49000000022</v>
      </c>
    </row>
    <row r="85" spans="2:13" x14ac:dyDescent="0.2">
      <c r="B85" s="23" t="s">
        <v>87</v>
      </c>
      <c r="C85" s="35" t="s">
        <v>232</v>
      </c>
      <c r="D85" s="20">
        <v>1500000</v>
      </c>
      <c r="E85" s="20">
        <v>535772.89</v>
      </c>
      <c r="F85" s="20">
        <v>0</v>
      </c>
      <c r="G85" s="20">
        <v>487222</v>
      </c>
      <c r="H85" s="20">
        <v>366850.2</v>
      </c>
      <c r="I85" s="20">
        <v>331521</v>
      </c>
      <c r="J85" s="20">
        <v>573633.4</v>
      </c>
      <c r="K85" s="20">
        <f>+E85+F85+G85+H85+I85+J85</f>
        <v>2294999.4900000002</v>
      </c>
      <c r="L85" s="20">
        <f>+D85-K85</f>
        <v>-794999.49000000022</v>
      </c>
    </row>
    <row r="86" spans="2:13" x14ac:dyDescent="0.2">
      <c r="B86" s="31">
        <v>23</v>
      </c>
      <c r="C86" s="32" t="s">
        <v>88</v>
      </c>
      <c r="D86" s="9">
        <f t="shared" ref="D86" si="105">+D87+D93+D98+D104+D106+D111+D127+D134</f>
        <v>60800000</v>
      </c>
      <c r="E86" s="9">
        <f t="shared" ref="E86:L86" si="106">+E87+E93+E98+E104+E106+E111+E127+E134</f>
        <v>2897049.0586200007</v>
      </c>
      <c r="F86" s="9">
        <f t="shared" si="106"/>
        <v>2337100.4466600018</v>
      </c>
      <c r="G86" s="9">
        <f t="shared" si="106"/>
        <v>3768636.0577481999</v>
      </c>
      <c r="H86" s="9">
        <f t="shared" si="106"/>
        <v>1600839.0862400001</v>
      </c>
      <c r="I86" s="9">
        <f t="shared" ref="I86" si="107">+I87+I93+I98+I104+I106+I111+I127+I134</f>
        <v>4349175.2016359996</v>
      </c>
      <c r="J86" s="9">
        <f>+J87+J93+J98+J104+J106+J111+J127+J134</f>
        <v>3297772.0107200001</v>
      </c>
      <c r="K86" s="9">
        <f t="shared" si="106"/>
        <v>18250571.8616242</v>
      </c>
      <c r="L86" s="9">
        <f t="shared" si="106"/>
        <v>42549428.138375796</v>
      </c>
    </row>
    <row r="87" spans="2:13" x14ac:dyDescent="0.2">
      <c r="B87" s="25">
        <v>231</v>
      </c>
      <c r="C87" s="29" t="s">
        <v>89</v>
      </c>
      <c r="D87" s="12">
        <f t="shared" ref="D87:I87" si="108">+D88+D89</f>
        <v>7650000</v>
      </c>
      <c r="E87" s="12">
        <f t="shared" si="108"/>
        <v>532291.06460000004</v>
      </c>
      <c r="F87" s="12">
        <f t="shared" si="108"/>
        <v>554446.33459999994</v>
      </c>
      <c r="G87" s="12">
        <f>+G88+G89</f>
        <v>1670679.7921199999</v>
      </c>
      <c r="H87" s="12">
        <f t="shared" si="108"/>
        <v>411247.93973999994</v>
      </c>
      <c r="I87" s="12">
        <f t="shared" si="108"/>
        <v>612668.54986000003</v>
      </c>
      <c r="J87" s="12">
        <f t="shared" ref="J87" si="109">+J88+J89</f>
        <v>855735.14819999994</v>
      </c>
      <c r="K87" s="12">
        <f t="shared" ref="K87:L87" si="110">+K88+K89</f>
        <v>4637068.8291199999</v>
      </c>
      <c r="L87" s="12">
        <f t="shared" si="110"/>
        <v>3012931.1708800001</v>
      </c>
    </row>
    <row r="88" spans="2:13" x14ac:dyDescent="0.2">
      <c r="B88" s="23" t="s">
        <v>90</v>
      </c>
      <c r="C88" s="24" t="s">
        <v>308</v>
      </c>
      <c r="D88" s="20">
        <v>5500000</v>
      </c>
      <c r="E88" s="20">
        <v>524647.06460000004</v>
      </c>
      <c r="F88" s="20">
        <v>448403.3394</v>
      </c>
      <c r="G88" s="20">
        <v>1632900.97792</v>
      </c>
      <c r="H88" s="20">
        <v>410637.93973999994</v>
      </c>
      <c r="I88" s="20">
        <v>597652.98106000002</v>
      </c>
      <c r="J88" s="20">
        <v>821466.14819999994</v>
      </c>
      <c r="K88" s="20">
        <f>+E88+F88+G88+H88+I88+J88</f>
        <v>4435708.4509199997</v>
      </c>
      <c r="L88" s="20">
        <f>+D88-K88</f>
        <v>1064291.5490800003</v>
      </c>
    </row>
    <row r="89" spans="2:13" x14ac:dyDescent="0.2">
      <c r="B89" s="27">
        <v>2313</v>
      </c>
      <c r="C89" s="28" t="s">
        <v>91</v>
      </c>
      <c r="D89" s="15">
        <f t="shared" ref="D89" si="111">SUM(D90:D92)</f>
        <v>2150000</v>
      </c>
      <c r="E89" s="15">
        <f t="shared" ref="E89:L89" si="112">SUM(E90:E92)</f>
        <v>7644</v>
      </c>
      <c r="F89" s="15">
        <f t="shared" ref="F89" si="113">SUM(F90:F92)</f>
        <v>106042.9952</v>
      </c>
      <c r="G89" s="15">
        <f t="shared" ref="G89" si="114">SUM(G90:G92)</f>
        <v>37778.814200000001</v>
      </c>
      <c r="H89" s="15">
        <f t="shared" ref="H89" si="115">SUM(H90:H92)</f>
        <v>610</v>
      </c>
      <c r="I89" s="15">
        <f t="shared" ref="I89:J89" si="116">SUM(I90:I92)</f>
        <v>15015.568800000001</v>
      </c>
      <c r="J89" s="15">
        <f t="shared" si="116"/>
        <v>34269</v>
      </c>
      <c r="K89" s="15">
        <f t="shared" si="112"/>
        <v>201360.37820000004</v>
      </c>
      <c r="L89" s="15">
        <f t="shared" si="112"/>
        <v>1948639.6218000001</v>
      </c>
    </row>
    <row r="90" spans="2:13" x14ac:dyDescent="0.2">
      <c r="B90" s="23" t="s">
        <v>92</v>
      </c>
      <c r="C90" s="24" t="s">
        <v>233</v>
      </c>
      <c r="D90" s="20">
        <v>50000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f t="shared" ref="K90:K92" si="117">+E90+F90+G90+H90+I90+J90</f>
        <v>0</v>
      </c>
      <c r="L90" s="20">
        <f>+D90-K90</f>
        <v>50000</v>
      </c>
    </row>
    <row r="91" spans="2:13" x14ac:dyDescent="0.2">
      <c r="B91" s="34" t="s">
        <v>93</v>
      </c>
      <c r="C91" s="35" t="s">
        <v>234</v>
      </c>
      <c r="D91" s="20">
        <v>100000</v>
      </c>
      <c r="E91" s="20">
        <v>7644</v>
      </c>
      <c r="F91" s="20">
        <v>103623.004</v>
      </c>
      <c r="G91" s="20">
        <v>31170</v>
      </c>
      <c r="H91" s="20">
        <v>610</v>
      </c>
      <c r="I91" s="20">
        <v>15015.568800000001</v>
      </c>
      <c r="J91" s="20">
        <v>34269</v>
      </c>
      <c r="K91" s="20">
        <f t="shared" si="117"/>
        <v>192331.57280000002</v>
      </c>
      <c r="L91" s="20">
        <f>+D91-K91</f>
        <v>-92331.572800000024</v>
      </c>
    </row>
    <row r="92" spans="2:13" x14ac:dyDescent="0.2">
      <c r="B92" s="34" t="s">
        <v>94</v>
      </c>
      <c r="C92" s="35" t="s">
        <v>307</v>
      </c>
      <c r="D92" s="103">
        <v>2000000</v>
      </c>
      <c r="E92" s="85">
        <v>0</v>
      </c>
      <c r="F92" s="85">
        <v>2419.9912000000004</v>
      </c>
      <c r="G92" s="85">
        <v>6608.8142000000007</v>
      </c>
      <c r="H92" s="85">
        <v>0</v>
      </c>
      <c r="I92" s="85">
        <v>0</v>
      </c>
      <c r="J92" s="85">
        <v>0</v>
      </c>
      <c r="K92" s="85">
        <f t="shared" si="117"/>
        <v>9028.8054000000011</v>
      </c>
      <c r="L92" s="85">
        <f>+D92-K92</f>
        <v>1990971.1946</v>
      </c>
    </row>
    <row r="93" spans="2:13" ht="18" customHeight="1" x14ac:dyDescent="0.2">
      <c r="B93" s="25">
        <v>232</v>
      </c>
      <c r="C93" s="104" t="s">
        <v>95</v>
      </c>
      <c r="D93" s="12">
        <f t="shared" ref="D93" si="118">SUM(D94:D97)</f>
        <v>950000</v>
      </c>
      <c r="E93" s="12">
        <f t="shared" ref="E93:L93" si="119">SUM(E94:E97)</f>
        <v>3594.9998000000001</v>
      </c>
      <c r="F93" s="12">
        <f t="shared" ref="F93:G93" si="120">SUM(F94:F97)</f>
        <v>0</v>
      </c>
      <c r="G93" s="12">
        <f t="shared" si="120"/>
        <v>53420.167799999996</v>
      </c>
      <c r="H93" s="12">
        <f t="shared" ref="H93" si="121">SUM(H94:H97)</f>
        <v>1929.5466200000001</v>
      </c>
      <c r="I93" s="12">
        <f t="shared" ref="I93:J93" si="122">SUM(I94:I97)</f>
        <v>12498.995599999998</v>
      </c>
      <c r="J93" s="12">
        <f t="shared" si="122"/>
        <v>52156</v>
      </c>
      <c r="K93" s="12">
        <f t="shared" si="119"/>
        <v>123599.70981999999</v>
      </c>
      <c r="L93" s="12">
        <f t="shared" si="119"/>
        <v>826400.29018000001</v>
      </c>
    </row>
    <row r="94" spans="2:13" x14ac:dyDescent="0.2">
      <c r="B94" s="23" t="s">
        <v>96</v>
      </c>
      <c r="C94" s="24" t="s">
        <v>235</v>
      </c>
      <c r="D94" s="20">
        <v>50000</v>
      </c>
      <c r="E94" s="20">
        <v>0</v>
      </c>
      <c r="F94" s="20">
        <v>0</v>
      </c>
      <c r="G94" s="20">
        <v>0</v>
      </c>
      <c r="H94" s="20">
        <v>0</v>
      </c>
      <c r="I94" s="20">
        <v>425.00060000000002</v>
      </c>
      <c r="J94" s="20">
        <v>0</v>
      </c>
      <c r="K94" s="20">
        <f t="shared" ref="K94:K97" si="123">+E94+F94+G94+H94+I94+J94</f>
        <v>425.00060000000002</v>
      </c>
      <c r="L94" s="20">
        <f>+D94-K94</f>
        <v>49574.999400000001</v>
      </c>
    </row>
    <row r="95" spans="2:13" x14ac:dyDescent="0.2">
      <c r="B95" s="34" t="s">
        <v>97</v>
      </c>
      <c r="C95" s="24" t="s">
        <v>306</v>
      </c>
      <c r="D95" s="20">
        <v>300000</v>
      </c>
      <c r="E95" s="20">
        <v>3594.9998000000001</v>
      </c>
      <c r="F95" s="20">
        <v>0</v>
      </c>
      <c r="G95" s="20">
        <v>7754.1677999999993</v>
      </c>
      <c r="H95" s="20">
        <v>1929.5466200000001</v>
      </c>
      <c r="I95" s="20">
        <v>12073.994999999999</v>
      </c>
      <c r="J95" s="20">
        <v>52156</v>
      </c>
      <c r="K95" s="20">
        <f t="shared" si="123"/>
        <v>77508.70921999999</v>
      </c>
      <c r="L95" s="20">
        <f>+D95-K95</f>
        <v>222491.29078000001</v>
      </c>
    </row>
    <row r="96" spans="2:13" x14ac:dyDescent="0.2">
      <c r="B96" s="23" t="s">
        <v>98</v>
      </c>
      <c r="C96" s="24" t="s">
        <v>236</v>
      </c>
      <c r="D96" s="20">
        <v>500000</v>
      </c>
      <c r="E96" s="20">
        <v>0</v>
      </c>
      <c r="F96" s="20">
        <v>0</v>
      </c>
      <c r="G96" s="20">
        <v>45666</v>
      </c>
      <c r="H96" s="20">
        <v>0</v>
      </c>
      <c r="I96" s="20">
        <v>0</v>
      </c>
      <c r="J96" s="20">
        <v>0</v>
      </c>
      <c r="K96" s="20">
        <f t="shared" si="123"/>
        <v>45666</v>
      </c>
      <c r="L96" s="20">
        <f>+D96-K96</f>
        <v>454334</v>
      </c>
    </row>
    <row r="97" spans="2:12" x14ac:dyDescent="0.2">
      <c r="B97" s="34" t="s">
        <v>99</v>
      </c>
      <c r="C97" s="24" t="s">
        <v>100</v>
      </c>
      <c r="D97" s="20">
        <v>100000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f t="shared" si="123"/>
        <v>0</v>
      </c>
      <c r="L97" s="20">
        <f>+D97-K97</f>
        <v>100000</v>
      </c>
    </row>
    <row r="98" spans="2:12" x14ac:dyDescent="0.2">
      <c r="B98" s="25">
        <v>233</v>
      </c>
      <c r="C98" s="76" t="s">
        <v>237</v>
      </c>
      <c r="D98" s="12">
        <f t="shared" ref="D98" si="124">SUM(D99:D103)</f>
        <v>1250000</v>
      </c>
      <c r="E98" s="12">
        <f t="shared" ref="E98:L98" si="125">SUM(E99:E103)</f>
        <v>65527.362399999998</v>
      </c>
      <c r="F98" s="12">
        <f t="shared" ref="F98:G98" si="126">SUM(F99:F103)</f>
        <v>145506.05799999999</v>
      </c>
      <c r="G98" s="12">
        <f t="shared" si="126"/>
        <v>55345.06482</v>
      </c>
      <c r="H98" s="12">
        <f t="shared" ref="H98" si="127">SUM(H99:H103)</f>
        <v>2879.8850000000002</v>
      </c>
      <c r="I98" s="12">
        <f t="shared" ref="I98:J98" si="128">SUM(I99:I103)</f>
        <v>201595.10580000002</v>
      </c>
      <c r="J98" s="12">
        <f t="shared" si="128"/>
        <v>84527.362999999998</v>
      </c>
      <c r="K98" s="12">
        <f t="shared" si="125"/>
        <v>555380.83902000007</v>
      </c>
      <c r="L98" s="12">
        <f t="shared" si="125"/>
        <v>694619.16097999993</v>
      </c>
    </row>
    <row r="99" spans="2:12" x14ac:dyDescent="0.2">
      <c r="B99" s="23" t="s">
        <v>101</v>
      </c>
      <c r="C99" s="24" t="s">
        <v>305</v>
      </c>
      <c r="D99" s="20">
        <v>500000</v>
      </c>
      <c r="E99" s="20">
        <v>0</v>
      </c>
      <c r="F99" s="20">
        <v>0</v>
      </c>
      <c r="G99" s="20">
        <v>340</v>
      </c>
      <c r="H99" s="20">
        <v>0</v>
      </c>
      <c r="I99" s="20">
        <v>0</v>
      </c>
      <c r="J99" s="20">
        <v>0</v>
      </c>
      <c r="K99" s="20">
        <f t="shared" ref="K99:K103" si="129">+E99+F99+G99+H99+I99+J99</f>
        <v>340</v>
      </c>
      <c r="L99" s="20">
        <f>+D99-K99</f>
        <v>499660</v>
      </c>
    </row>
    <row r="100" spans="2:12" x14ac:dyDescent="0.2">
      <c r="B100" s="23" t="s">
        <v>102</v>
      </c>
      <c r="C100" s="39" t="s">
        <v>304</v>
      </c>
      <c r="D100" s="20">
        <v>300000</v>
      </c>
      <c r="E100" s="20">
        <v>1407.3624</v>
      </c>
      <c r="F100" s="20">
        <v>0</v>
      </c>
      <c r="G100" s="20">
        <v>10310.03342</v>
      </c>
      <c r="H100" s="20">
        <v>2879.8850000000002</v>
      </c>
      <c r="I100" s="20">
        <v>201595.10580000002</v>
      </c>
      <c r="J100" s="20">
        <v>78977.362999999998</v>
      </c>
      <c r="K100" s="20">
        <f t="shared" si="129"/>
        <v>295169.74962000002</v>
      </c>
      <c r="L100" s="20">
        <f>+D100-K100</f>
        <v>4830.2503799999831</v>
      </c>
    </row>
    <row r="101" spans="2:12" x14ac:dyDescent="0.2">
      <c r="B101" s="23" t="s">
        <v>103</v>
      </c>
      <c r="C101" s="24" t="s">
        <v>303</v>
      </c>
      <c r="D101" s="20">
        <v>200000</v>
      </c>
      <c r="E101" s="20">
        <v>63720</v>
      </c>
      <c r="F101" s="20">
        <v>142406.05799999999</v>
      </c>
      <c r="G101" s="20">
        <v>36795.0314</v>
      </c>
      <c r="H101" s="20">
        <v>0</v>
      </c>
      <c r="I101" s="20">
        <v>0</v>
      </c>
      <c r="J101" s="20">
        <v>0</v>
      </c>
      <c r="K101" s="20">
        <f t="shared" si="129"/>
        <v>242921.0894</v>
      </c>
      <c r="L101" s="20">
        <f>+D101-K101</f>
        <v>-42921.089399999997</v>
      </c>
    </row>
    <row r="102" spans="2:12" x14ac:dyDescent="0.2">
      <c r="B102" s="23" t="s">
        <v>104</v>
      </c>
      <c r="C102" s="24" t="s">
        <v>302</v>
      </c>
      <c r="D102" s="20">
        <v>200000</v>
      </c>
      <c r="E102" s="20">
        <v>400</v>
      </c>
      <c r="F102" s="20">
        <v>3100</v>
      </c>
      <c r="G102" s="20">
        <v>7900</v>
      </c>
      <c r="H102" s="20">
        <v>0</v>
      </c>
      <c r="I102" s="20">
        <v>0</v>
      </c>
      <c r="J102" s="20">
        <v>5550</v>
      </c>
      <c r="K102" s="20">
        <f t="shared" si="129"/>
        <v>16950</v>
      </c>
      <c r="L102" s="20">
        <f>+D102-K102</f>
        <v>183050</v>
      </c>
    </row>
    <row r="103" spans="2:12" x14ac:dyDescent="0.2">
      <c r="B103" s="34" t="s">
        <v>105</v>
      </c>
      <c r="C103" s="24" t="s">
        <v>238</v>
      </c>
      <c r="D103" s="20">
        <v>50000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f t="shared" si="129"/>
        <v>0</v>
      </c>
      <c r="L103" s="20">
        <f>+D103-K103</f>
        <v>50000</v>
      </c>
    </row>
    <row r="104" spans="2:12" x14ac:dyDescent="0.2">
      <c r="B104" s="25">
        <v>234</v>
      </c>
      <c r="C104" s="104" t="s">
        <v>106</v>
      </c>
      <c r="D104" s="12">
        <f t="shared" ref="D104:L104" si="130">+D105</f>
        <v>100000</v>
      </c>
      <c r="E104" s="12">
        <f t="shared" si="130"/>
        <v>0</v>
      </c>
      <c r="F104" s="12">
        <f t="shared" si="130"/>
        <v>0</v>
      </c>
      <c r="G104" s="12">
        <f t="shared" si="130"/>
        <v>0</v>
      </c>
      <c r="H104" s="12">
        <f t="shared" si="130"/>
        <v>6900</v>
      </c>
      <c r="I104" s="12">
        <f t="shared" si="130"/>
        <v>0</v>
      </c>
      <c r="J104" s="12">
        <f t="shared" si="130"/>
        <v>0</v>
      </c>
      <c r="K104" s="12">
        <f t="shared" si="130"/>
        <v>6900</v>
      </c>
      <c r="L104" s="12">
        <f t="shared" si="130"/>
        <v>93100</v>
      </c>
    </row>
    <row r="105" spans="2:12" x14ac:dyDescent="0.2">
      <c r="B105" s="34" t="s">
        <v>107</v>
      </c>
      <c r="C105" s="35" t="s">
        <v>239</v>
      </c>
      <c r="D105" s="20">
        <v>100000</v>
      </c>
      <c r="E105" s="20">
        <v>0</v>
      </c>
      <c r="F105" s="20">
        <v>0</v>
      </c>
      <c r="G105" s="20">
        <v>0</v>
      </c>
      <c r="H105" s="20">
        <v>6900</v>
      </c>
      <c r="I105" s="20">
        <v>0</v>
      </c>
      <c r="J105" s="20">
        <v>0</v>
      </c>
      <c r="K105" s="20">
        <f>+E105+F105+G105+H105+I105+J105</f>
        <v>6900</v>
      </c>
      <c r="L105" s="20">
        <f>+D105-K105</f>
        <v>93100</v>
      </c>
    </row>
    <row r="106" spans="2:12" x14ac:dyDescent="0.2">
      <c r="B106" s="25">
        <v>235</v>
      </c>
      <c r="C106" s="76" t="s">
        <v>185</v>
      </c>
      <c r="D106" s="12">
        <f t="shared" ref="D106" si="131">+D107+D108+D109+D110</f>
        <v>1600000</v>
      </c>
      <c r="E106" s="12">
        <f t="shared" ref="E106:L106" si="132">+E107+E108+E109+E110</f>
        <v>1883.3162</v>
      </c>
      <c r="F106" s="12">
        <f t="shared" ref="F106:G106" si="133">+F107+F108+F109+F110</f>
        <v>13442.8668</v>
      </c>
      <c r="G106" s="12">
        <f t="shared" si="133"/>
        <v>128392.83782</v>
      </c>
      <c r="H106" s="12">
        <f t="shared" ref="H106" si="134">+H107+H108+H109+H110</f>
        <v>55696</v>
      </c>
      <c r="I106" s="12">
        <f t="shared" ref="I106:J106" si="135">+I107+I108+I109+I110</f>
        <v>230413.49219600001</v>
      </c>
      <c r="J106" s="12">
        <f t="shared" si="135"/>
        <v>122855.9859</v>
      </c>
      <c r="K106" s="12">
        <f t="shared" si="132"/>
        <v>552684.49891600001</v>
      </c>
      <c r="L106" s="12">
        <f t="shared" si="132"/>
        <v>1047315.5010840001</v>
      </c>
    </row>
    <row r="107" spans="2:12" x14ac:dyDescent="0.2">
      <c r="B107" s="34" t="s">
        <v>108</v>
      </c>
      <c r="C107" s="35" t="s">
        <v>240</v>
      </c>
      <c r="D107" s="20">
        <v>50000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f t="shared" ref="K107:K110" si="136">+E107+F107+G107+H107+I107+J107</f>
        <v>0</v>
      </c>
      <c r="L107" s="20">
        <f>+D107-K107</f>
        <v>50000</v>
      </c>
    </row>
    <row r="108" spans="2:12" x14ac:dyDescent="0.2">
      <c r="B108" s="23" t="s">
        <v>109</v>
      </c>
      <c r="C108" s="24" t="s">
        <v>294</v>
      </c>
      <c r="D108" s="20">
        <v>500000</v>
      </c>
      <c r="E108" s="20">
        <v>0</v>
      </c>
      <c r="F108" s="20">
        <v>0</v>
      </c>
      <c r="G108" s="20">
        <v>0</v>
      </c>
      <c r="H108" s="20">
        <v>55696</v>
      </c>
      <c r="I108" s="20">
        <v>0</v>
      </c>
      <c r="J108" s="20">
        <v>49999.998399999997</v>
      </c>
      <c r="K108" s="20">
        <f t="shared" si="136"/>
        <v>105695.9984</v>
      </c>
      <c r="L108" s="20">
        <f>+D108-K108</f>
        <v>394304.00160000002</v>
      </c>
    </row>
    <row r="109" spans="2:12" x14ac:dyDescent="0.2">
      <c r="B109" s="23" t="s">
        <v>110</v>
      </c>
      <c r="C109" s="24" t="s">
        <v>241</v>
      </c>
      <c r="D109" s="20">
        <v>50000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f t="shared" si="136"/>
        <v>0</v>
      </c>
      <c r="L109" s="20">
        <f>+D109-K109</f>
        <v>50000</v>
      </c>
    </row>
    <row r="110" spans="2:12" x14ac:dyDescent="0.2">
      <c r="B110" s="23" t="s">
        <v>111</v>
      </c>
      <c r="C110" s="39" t="s">
        <v>293</v>
      </c>
      <c r="D110" s="20">
        <v>1000000</v>
      </c>
      <c r="E110" s="20">
        <v>1883.3162</v>
      </c>
      <c r="F110" s="20">
        <v>13442.8668</v>
      </c>
      <c r="G110" s="20">
        <v>128392.83782</v>
      </c>
      <c r="H110" s="20">
        <v>0</v>
      </c>
      <c r="I110" s="20">
        <v>230413.49219600001</v>
      </c>
      <c r="J110" s="20">
        <v>72855.987500000003</v>
      </c>
      <c r="K110" s="20">
        <f t="shared" si="136"/>
        <v>446988.50051600003</v>
      </c>
      <c r="L110" s="20">
        <f>+D110-K110</f>
        <v>553011.49948400003</v>
      </c>
    </row>
    <row r="111" spans="2:12" x14ac:dyDescent="0.2">
      <c r="B111" s="25">
        <v>236</v>
      </c>
      <c r="C111" s="29" t="s">
        <v>184</v>
      </c>
      <c r="D111" s="12">
        <f t="shared" ref="D111" si="137">+D112+D116+D120+D122+D125</f>
        <v>23000000</v>
      </c>
      <c r="E111" s="12">
        <f>+E112+E120</f>
        <v>12778.761619999999</v>
      </c>
      <c r="F111" s="12">
        <f>+F112+F116+F120+F125</f>
        <v>30566.642</v>
      </c>
      <c r="G111" s="12">
        <f>+G112+G116+G120+G125</f>
        <v>268913.09678819997</v>
      </c>
      <c r="H111" s="12">
        <f>+H112+H116+H120+H125</f>
        <v>13607.6715</v>
      </c>
      <c r="I111" s="12">
        <f>+I112+I116+I120+I125</f>
        <v>5443.0985799999999</v>
      </c>
      <c r="J111" s="12">
        <f>+J112+J116+J120+J125</f>
        <v>21711.890500000001</v>
      </c>
      <c r="K111" s="12">
        <f t="shared" ref="K111:L111" si="138">+K112+K116+K120+K122+K125</f>
        <v>353021.16098819993</v>
      </c>
      <c r="L111" s="12">
        <f t="shared" si="138"/>
        <v>22646978.8390118</v>
      </c>
    </row>
    <row r="112" spans="2:12" x14ac:dyDescent="0.2">
      <c r="B112" s="37">
        <v>2361</v>
      </c>
      <c r="C112" s="40" t="s">
        <v>112</v>
      </c>
      <c r="D112" s="15">
        <f t="shared" ref="D112" si="139">SUM(D113:D115)</f>
        <v>10500000</v>
      </c>
      <c r="E112" s="15">
        <f t="shared" ref="E112:L112" si="140">SUM(E113:E115)</f>
        <v>2600.0001999999999</v>
      </c>
      <c r="F112" s="15">
        <f t="shared" ref="F112:G112" si="141">SUM(F113:F115)</f>
        <v>1373.0008</v>
      </c>
      <c r="G112" s="15">
        <f t="shared" si="141"/>
        <v>108810.32038820001</v>
      </c>
      <c r="H112" s="15">
        <f t="shared" ref="H112" si="142">SUM(H113:H115)</f>
        <v>0</v>
      </c>
      <c r="I112" s="15">
        <f t="shared" ref="I112:J112" si="143">SUM(I113:I115)</f>
        <v>5443.0985799999999</v>
      </c>
      <c r="J112" s="15">
        <f t="shared" si="143"/>
        <v>1834.9988000000001</v>
      </c>
      <c r="K112" s="15">
        <f t="shared" si="140"/>
        <v>120061.41876819999</v>
      </c>
      <c r="L112" s="15">
        <f t="shared" si="140"/>
        <v>10379938.581231799</v>
      </c>
    </row>
    <row r="113" spans="2:12" x14ac:dyDescent="0.2">
      <c r="B113" s="23" t="s">
        <v>113</v>
      </c>
      <c r="C113" s="24" t="s">
        <v>242</v>
      </c>
      <c r="D113" s="20">
        <v>4000000</v>
      </c>
      <c r="E113" s="20">
        <v>2600.0001999999999</v>
      </c>
      <c r="F113" s="20">
        <v>1373.0008</v>
      </c>
      <c r="G113" s="20">
        <v>869.99038819999998</v>
      </c>
      <c r="H113" s="20">
        <v>0</v>
      </c>
      <c r="I113" s="20">
        <v>297.99720000000002</v>
      </c>
      <c r="J113" s="20">
        <v>1834.9988000000001</v>
      </c>
      <c r="K113" s="20">
        <f t="shared" ref="K113:K115" si="144">+E113+F113+G113+H113+I113+J113</f>
        <v>6975.9873882000002</v>
      </c>
      <c r="L113" s="20">
        <f>+D113-K113</f>
        <v>3993024.0126117999</v>
      </c>
    </row>
    <row r="114" spans="2:12" x14ac:dyDescent="0.2">
      <c r="B114" s="23" t="s">
        <v>114</v>
      </c>
      <c r="C114" s="24" t="s">
        <v>292</v>
      </c>
      <c r="D114" s="20">
        <v>4000000</v>
      </c>
      <c r="E114" s="20">
        <v>0</v>
      </c>
      <c r="F114" s="20">
        <v>0</v>
      </c>
      <c r="G114" s="20">
        <v>107940.33</v>
      </c>
      <c r="H114" s="20">
        <v>0</v>
      </c>
      <c r="I114" s="20">
        <v>5145.1013800000001</v>
      </c>
      <c r="J114" s="20">
        <v>0</v>
      </c>
      <c r="K114" s="20">
        <f t="shared" si="144"/>
        <v>113085.43137999999</v>
      </c>
      <c r="L114" s="20">
        <f>+D114-K114</f>
        <v>3886914.56862</v>
      </c>
    </row>
    <row r="115" spans="2:12" x14ac:dyDescent="0.2">
      <c r="B115" s="23" t="s">
        <v>115</v>
      </c>
      <c r="C115" s="24" t="s">
        <v>243</v>
      </c>
      <c r="D115" s="20">
        <v>2500000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f t="shared" si="144"/>
        <v>0</v>
      </c>
      <c r="L115" s="20">
        <f>+D115-K115</f>
        <v>2500000</v>
      </c>
    </row>
    <row r="116" spans="2:12" x14ac:dyDescent="0.2">
      <c r="B116" s="37">
        <v>2362</v>
      </c>
      <c r="C116" s="38" t="s">
        <v>116</v>
      </c>
      <c r="D116" s="15">
        <f t="shared" ref="D116" si="145">SUM(D117:D119)</f>
        <v>7000000</v>
      </c>
      <c r="E116" s="15">
        <f t="shared" ref="E116:L116" si="146">SUM(E117:E119)</f>
        <v>0</v>
      </c>
      <c r="F116" s="15">
        <f t="shared" ref="F116:G116" si="147">SUM(F117:F119)</f>
        <v>0</v>
      </c>
      <c r="G116" s="15">
        <f t="shared" si="147"/>
        <v>87396.936000000002</v>
      </c>
      <c r="H116" s="15">
        <f t="shared" ref="H116" si="148">SUM(H117:H119)</f>
        <v>0</v>
      </c>
      <c r="I116" s="15">
        <f t="shared" ref="I116:J116" si="149">SUM(I117:I119)</f>
        <v>0</v>
      </c>
      <c r="J116" s="15">
        <f t="shared" si="149"/>
        <v>4207.88</v>
      </c>
      <c r="K116" s="15">
        <f>+K117+K118+K119</f>
        <v>91604.815999999992</v>
      </c>
      <c r="L116" s="15">
        <f t="shared" si="146"/>
        <v>6908395.1840000004</v>
      </c>
    </row>
    <row r="117" spans="2:12" x14ac:dyDescent="0.2">
      <c r="B117" s="23" t="s">
        <v>117</v>
      </c>
      <c r="C117" s="24" t="s">
        <v>244</v>
      </c>
      <c r="D117" s="20">
        <v>1000000</v>
      </c>
      <c r="E117" s="20">
        <v>0</v>
      </c>
      <c r="F117" s="20">
        <v>0</v>
      </c>
      <c r="G117" s="20">
        <v>14187.3878</v>
      </c>
      <c r="H117" s="20">
        <v>0</v>
      </c>
      <c r="I117" s="20">
        <v>0</v>
      </c>
      <c r="J117" s="20">
        <v>4207.88</v>
      </c>
      <c r="K117" s="20">
        <f t="shared" ref="K117:K119" si="150">+E117+F117+G117+H117+I117+J117</f>
        <v>18395.267800000001</v>
      </c>
      <c r="L117" s="20">
        <f>+D117-K117</f>
        <v>981604.73219999997</v>
      </c>
    </row>
    <row r="118" spans="2:12" x14ac:dyDescent="0.2">
      <c r="B118" s="23" t="s">
        <v>118</v>
      </c>
      <c r="C118" s="24" t="s">
        <v>245</v>
      </c>
      <c r="D118" s="20">
        <v>2000000</v>
      </c>
      <c r="E118" s="20">
        <v>0</v>
      </c>
      <c r="F118" s="20">
        <v>0</v>
      </c>
      <c r="G118" s="20">
        <v>59319.544000000002</v>
      </c>
      <c r="H118" s="20">
        <v>0</v>
      </c>
      <c r="I118" s="20">
        <v>0</v>
      </c>
      <c r="J118" s="20">
        <v>0</v>
      </c>
      <c r="K118" s="20">
        <f t="shared" si="150"/>
        <v>59319.544000000002</v>
      </c>
      <c r="L118" s="20">
        <f>+D118-K118</f>
        <v>1940680.456</v>
      </c>
    </row>
    <row r="119" spans="2:12" x14ac:dyDescent="0.2">
      <c r="B119" s="23" t="s">
        <v>119</v>
      </c>
      <c r="C119" s="24" t="s">
        <v>246</v>
      </c>
      <c r="D119" s="20">
        <v>4000000</v>
      </c>
      <c r="E119" s="20">
        <v>0</v>
      </c>
      <c r="F119" s="20">
        <v>0</v>
      </c>
      <c r="G119" s="20">
        <v>13890.004199999999</v>
      </c>
      <c r="H119" s="20">
        <v>0</v>
      </c>
      <c r="I119" s="20">
        <v>0</v>
      </c>
      <c r="J119" s="20">
        <v>0</v>
      </c>
      <c r="K119" s="20">
        <f t="shared" si="150"/>
        <v>13890.004199999999</v>
      </c>
      <c r="L119" s="20">
        <f>+D119-K119</f>
        <v>3986109.9958000001</v>
      </c>
    </row>
    <row r="120" spans="2:12" x14ac:dyDescent="0.2">
      <c r="B120" s="37">
        <v>2363</v>
      </c>
      <c r="C120" s="38" t="s">
        <v>120</v>
      </c>
      <c r="D120" s="15">
        <f t="shared" ref="D120:L120" si="151">SUM(D121:D121)</f>
        <v>1000000</v>
      </c>
      <c r="E120" s="15">
        <f t="shared" si="151"/>
        <v>10178.761419999999</v>
      </c>
      <c r="F120" s="15">
        <f t="shared" si="151"/>
        <v>7294.4931999999999</v>
      </c>
      <c r="G120" s="15">
        <f t="shared" si="151"/>
        <v>72705.840399999986</v>
      </c>
      <c r="H120" s="15">
        <f t="shared" si="151"/>
        <v>13607.6715</v>
      </c>
      <c r="I120" s="15">
        <f t="shared" si="151"/>
        <v>0</v>
      </c>
      <c r="J120" s="15">
        <f t="shared" si="151"/>
        <v>15669.011699999999</v>
      </c>
      <c r="K120" s="15">
        <f t="shared" si="151"/>
        <v>119455.77821999998</v>
      </c>
      <c r="L120" s="15">
        <f t="shared" si="151"/>
        <v>880544.22178000002</v>
      </c>
    </row>
    <row r="121" spans="2:12" ht="16.5" customHeight="1" x14ac:dyDescent="0.2">
      <c r="B121" s="23" t="s">
        <v>121</v>
      </c>
      <c r="C121" s="82" t="s">
        <v>300</v>
      </c>
      <c r="D121" s="20">
        <v>1000000</v>
      </c>
      <c r="E121" s="20">
        <v>10178.761419999999</v>
      </c>
      <c r="F121" s="20">
        <v>7294.4931999999999</v>
      </c>
      <c r="G121" s="20">
        <v>72705.840399999986</v>
      </c>
      <c r="H121" s="20">
        <v>13607.6715</v>
      </c>
      <c r="I121" s="20">
        <v>0</v>
      </c>
      <c r="J121" s="20">
        <v>15669.011699999999</v>
      </c>
      <c r="K121" s="20">
        <f>+E121+F121+G121+H121+I121+J121</f>
        <v>119455.77821999998</v>
      </c>
      <c r="L121" s="20">
        <f>+D121-K121</f>
        <v>880544.22178000002</v>
      </c>
    </row>
    <row r="122" spans="2:12" x14ac:dyDescent="0.2">
      <c r="B122" s="37">
        <v>2364</v>
      </c>
      <c r="C122" s="38" t="s">
        <v>122</v>
      </c>
      <c r="D122" s="15">
        <f t="shared" ref="D122" si="152">+D123+D124</f>
        <v>4000000</v>
      </c>
      <c r="E122" s="15">
        <f t="shared" ref="E122:L122" si="153">+E123+E124</f>
        <v>0</v>
      </c>
      <c r="F122" s="15">
        <f t="shared" ref="F122:G122" si="154">+F123+F124</f>
        <v>0</v>
      </c>
      <c r="G122" s="15">
        <f t="shared" si="154"/>
        <v>0</v>
      </c>
      <c r="H122" s="15">
        <f t="shared" ref="H122" si="155">+H123+H124</f>
        <v>0</v>
      </c>
      <c r="I122" s="15">
        <f t="shared" ref="I122:J122" si="156">+I123+I124</f>
        <v>0</v>
      </c>
      <c r="J122" s="15">
        <f t="shared" si="156"/>
        <v>0</v>
      </c>
      <c r="K122" s="15">
        <f t="shared" si="153"/>
        <v>0</v>
      </c>
      <c r="L122" s="15">
        <f t="shared" si="153"/>
        <v>4000000</v>
      </c>
    </row>
    <row r="123" spans="2:12" ht="13.5" customHeight="1" x14ac:dyDescent="0.2">
      <c r="B123" s="23" t="s">
        <v>123</v>
      </c>
      <c r="C123" s="24" t="s">
        <v>247</v>
      </c>
      <c r="D123" s="20">
        <v>3500000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f t="shared" ref="K123:K124" si="157">+E123+F123+G123+H123+I123+J123</f>
        <v>0</v>
      </c>
      <c r="L123" s="20">
        <f>+D123-K123</f>
        <v>3500000</v>
      </c>
    </row>
    <row r="124" spans="2:12" ht="14.25" customHeight="1" x14ac:dyDescent="0.2">
      <c r="B124" s="23" t="s">
        <v>124</v>
      </c>
      <c r="C124" s="24" t="s">
        <v>248</v>
      </c>
      <c r="D124" s="20">
        <v>500000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f t="shared" si="157"/>
        <v>0</v>
      </c>
      <c r="L124" s="20">
        <f>+D124-K124</f>
        <v>500000</v>
      </c>
    </row>
    <row r="125" spans="2:12" ht="17.25" customHeight="1" x14ac:dyDescent="0.2">
      <c r="B125" s="37">
        <v>2369</v>
      </c>
      <c r="C125" s="38" t="s">
        <v>125</v>
      </c>
      <c r="D125" s="15">
        <f t="shared" ref="D125:L125" si="158">+D126</f>
        <v>500000</v>
      </c>
      <c r="E125" s="15">
        <f t="shared" si="158"/>
        <v>0</v>
      </c>
      <c r="F125" s="15">
        <f t="shared" si="158"/>
        <v>21899.147999999997</v>
      </c>
      <c r="G125" s="15">
        <f t="shared" si="158"/>
        <v>0</v>
      </c>
      <c r="H125" s="15">
        <f t="shared" si="158"/>
        <v>0</v>
      </c>
      <c r="I125" s="15">
        <f t="shared" si="158"/>
        <v>0</v>
      </c>
      <c r="J125" s="15">
        <f t="shared" si="158"/>
        <v>0</v>
      </c>
      <c r="K125" s="15">
        <f t="shared" si="158"/>
        <v>21899.147999999997</v>
      </c>
      <c r="L125" s="15">
        <f t="shared" si="158"/>
        <v>478100.85200000001</v>
      </c>
    </row>
    <row r="126" spans="2:12" ht="17.25" customHeight="1" x14ac:dyDescent="0.2">
      <c r="B126" s="34" t="s">
        <v>126</v>
      </c>
      <c r="C126" s="35" t="s">
        <v>249</v>
      </c>
      <c r="D126" s="20">
        <v>500000</v>
      </c>
      <c r="E126" s="20">
        <v>0</v>
      </c>
      <c r="F126" s="20">
        <v>21899.147999999997</v>
      </c>
      <c r="G126" s="20">
        <v>0</v>
      </c>
      <c r="H126" s="20">
        <v>0</v>
      </c>
      <c r="I126" s="20">
        <v>0</v>
      </c>
      <c r="J126" s="20">
        <v>0</v>
      </c>
      <c r="K126" s="20">
        <f>+E126+F126+G126+H126+I126+J126</f>
        <v>21899.147999999997</v>
      </c>
      <c r="L126" s="20">
        <f>+D126-K126</f>
        <v>478100.85200000001</v>
      </c>
    </row>
    <row r="127" spans="2:12" ht="25.5" x14ac:dyDescent="0.2">
      <c r="B127" s="25">
        <v>237</v>
      </c>
      <c r="C127" s="29" t="s">
        <v>127</v>
      </c>
      <c r="D127" s="12">
        <f t="shared" ref="D127" si="159">+D128+D132</f>
        <v>20400000</v>
      </c>
      <c r="E127" s="12">
        <f t="shared" ref="E127:J127" si="160">+E128+E132</f>
        <v>1113198.7638000008</v>
      </c>
      <c r="F127" s="12">
        <f t="shared" si="160"/>
        <v>1106595.4132200021</v>
      </c>
      <c r="G127" s="12">
        <f t="shared" si="160"/>
        <v>1211932.5874000001</v>
      </c>
      <c r="H127" s="12">
        <f t="shared" si="160"/>
        <v>1088568.8700000001</v>
      </c>
      <c r="I127" s="12">
        <f t="shared" si="160"/>
        <v>2525673.7072000001</v>
      </c>
      <c r="J127" s="12">
        <f t="shared" si="160"/>
        <v>1081526.1938200002</v>
      </c>
      <c r="K127" s="12">
        <f t="shared" ref="K127:L127" si="161">+K128+K132</f>
        <v>8127495.5354400016</v>
      </c>
      <c r="L127" s="12">
        <f t="shared" si="161"/>
        <v>12272504.464559998</v>
      </c>
    </row>
    <row r="128" spans="2:12" x14ac:dyDescent="0.2">
      <c r="B128" s="37">
        <v>2371</v>
      </c>
      <c r="C128" s="38" t="s">
        <v>128</v>
      </c>
      <c r="D128" s="105">
        <f t="shared" ref="D128" si="162">SUM(D129:D131)</f>
        <v>20100000</v>
      </c>
      <c r="E128" s="15">
        <f t="shared" ref="E128:L128" si="163">SUM(E129:E131)</f>
        <v>1085523.7400000007</v>
      </c>
      <c r="F128" s="15">
        <f t="shared" ref="F128" si="164">SUM(F129:F131)</f>
        <v>1104610.4932200022</v>
      </c>
      <c r="G128" s="15">
        <f t="shared" ref="G128" si="165">SUM(G129:G131)</f>
        <v>1114363.0390000001</v>
      </c>
      <c r="H128" s="15">
        <f t="shared" ref="H128" si="166">SUM(H129:H131)</f>
        <v>1088568.8700000001</v>
      </c>
      <c r="I128" s="15">
        <f t="shared" ref="I128:J128" si="167">SUM(I129:I131)</f>
        <v>2518883.0699999998</v>
      </c>
      <c r="J128" s="15">
        <f t="shared" si="167"/>
        <v>1068883.07</v>
      </c>
      <c r="K128" s="15">
        <f t="shared" si="163"/>
        <v>7980832.2822200013</v>
      </c>
      <c r="L128" s="15">
        <f t="shared" si="163"/>
        <v>12119167.717779998</v>
      </c>
    </row>
    <row r="129" spans="2:12" x14ac:dyDescent="0.2">
      <c r="B129" s="23" t="s">
        <v>129</v>
      </c>
      <c r="C129" s="24" t="s">
        <v>130</v>
      </c>
      <c r="D129" s="20">
        <v>10000000</v>
      </c>
      <c r="E129" s="20">
        <v>549103.80000000109</v>
      </c>
      <c r="F129" s="20">
        <v>563974.27500000107</v>
      </c>
      <c r="G129" s="20">
        <v>563408.99500000011</v>
      </c>
      <c r="H129" s="20">
        <v>556174.46500000008</v>
      </c>
      <c r="I129" s="20">
        <v>1996331.5649999999</v>
      </c>
      <c r="J129" s="20">
        <v>546331.56500000006</v>
      </c>
      <c r="K129" s="20">
        <f t="shared" ref="K129:K131" si="168">+E129+F129+G129+H129+I129+J129</f>
        <v>4775324.6650000019</v>
      </c>
      <c r="L129" s="20">
        <f>+D129-K129</f>
        <v>5224675.3349999981</v>
      </c>
    </row>
    <row r="130" spans="2:12" x14ac:dyDescent="0.2">
      <c r="B130" s="23" t="s">
        <v>131</v>
      </c>
      <c r="C130" s="24" t="s">
        <v>132</v>
      </c>
      <c r="D130" s="20">
        <v>10000000</v>
      </c>
      <c r="E130" s="20">
        <v>536006.93999999948</v>
      </c>
      <c r="F130" s="20">
        <v>540194.21500000102</v>
      </c>
      <c r="G130" s="20">
        <v>539628.93500000006</v>
      </c>
      <c r="H130" s="20">
        <v>532394.40500000003</v>
      </c>
      <c r="I130" s="20">
        <v>522551.505</v>
      </c>
      <c r="J130" s="20">
        <v>522551.505</v>
      </c>
      <c r="K130" s="20">
        <f t="shared" si="168"/>
        <v>3193327.5050000004</v>
      </c>
      <c r="L130" s="20">
        <f>+D130-K130</f>
        <v>6806672.4949999992</v>
      </c>
    </row>
    <row r="131" spans="2:12" x14ac:dyDescent="0.2">
      <c r="B131" s="23" t="s">
        <v>133</v>
      </c>
      <c r="C131" s="24" t="s">
        <v>134</v>
      </c>
      <c r="D131" s="20">
        <v>100000</v>
      </c>
      <c r="E131" s="20">
        <v>413</v>
      </c>
      <c r="F131" s="20">
        <v>442.00322</v>
      </c>
      <c r="G131" s="20">
        <v>11325.109</v>
      </c>
      <c r="H131" s="20">
        <v>0</v>
      </c>
      <c r="I131" s="20">
        <v>0</v>
      </c>
      <c r="J131" s="20">
        <v>0</v>
      </c>
      <c r="K131" s="20">
        <f t="shared" si="168"/>
        <v>12180.112220000001</v>
      </c>
      <c r="L131" s="20">
        <f>+D131-K131</f>
        <v>87819.887780000005</v>
      </c>
    </row>
    <row r="132" spans="2:12" x14ac:dyDescent="0.2">
      <c r="B132" s="37">
        <v>2372</v>
      </c>
      <c r="C132" s="38" t="s">
        <v>135</v>
      </c>
      <c r="D132" s="106">
        <f t="shared" ref="D132:L132" si="169">+D133</f>
        <v>300000</v>
      </c>
      <c r="E132" s="15">
        <f t="shared" si="169"/>
        <v>27675.023800000003</v>
      </c>
      <c r="F132" s="15">
        <f t="shared" si="169"/>
        <v>1984.9199999999998</v>
      </c>
      <c r="G132" s="15">
        <f t="shared" si="169"/>
        <v>97569.5484</v>
      </c>
      <c r="H132" s="15">
        <f t="shared" si="169"/>
        <v>0</v>
      </c>
      <c r="I132" s="15">
        <f t="shared" si="169"/>
        <v>6790.6371999999992</v>
      </c>
      <c r="J132" s="15">
        <f t="shared" si="169"/>
        <v>12643.123819999999</v>
      </c>
      <c r="K132" s="15">
        <f t="shared" si="169"/>
        <v>146663.25322000001</v>
      </c>
      <c r="L132" s="15">
        <f t="shared" si="169"/>
        <v>153336.74677999999</v>
      </c>
    </row>
    <row r="133" spans="2:12" x14ac:dyDescent="0.2">
      <c r="B133" s="34" t="s">
        <v>136</v>
      </c>
      <c r="C133" s="81" t="s">
        <v>301</v>
      </c>
      <c r="D133" s="20">
        <v>300000</v>
      </c>
      <c r="E133" s="20">
        <v>27675.023800000003</v>
      </c>
      <c r="F133" s="20">
        <v>1984.9199999999998</v>
      </c>
      <c r="G133" s="20">
        <v>97569.5484</v>
      </c>
      <c r="H133" s="20">
        <v>0</v>
      </c>
      <c r="I133" s="20">
        <v>6790.6371999999992</v>
      </c>
      <c r="J133" s="20">
        <v>12643.123819999999</v>
      </c>
      <c r="K133" s="20">
        <f>+E133+F133+G133+H133+I133+J133</f>
        <v>146663.25322000001</v>
      </c>
      <c r="L133" s="20">
        <f>+D133-K133</f>
        <v>153336.74677999999</v>
      </c>
    </row>
    <row r="134" spans="2:12" x14ac:dyDescent="0.2">
      <c r="B134" s="25">
        <v>239</v>
      </c>
      <c r="C134" s="76" t="s">
        <v>250</v>
      </c>
      <c r="D134" s="12">
        <f t="shared" ref="D134" si="170">SUM(D135:D140)</f>
        <v>5850000</v>
      </c>
      <c r="E134" s="12">
        <f t="shared" ref="E134:L134" si="171">SUM(E135:E140)</f>
        <v>1167774.7901999999</v>
      </c>
      <c r="F134" s="12">
        <f t="shared" ref="F134" si="172">SUM(F135:F140)</f>
        <v>486543.13203999994</v>
      </c>
      <c r="G134" s="12">
        <f t="shared" ref="G134" si="173">SUM(G135:G140)</f>
        <v>379952.51099999994</v>
      </c>
      <c r="H134" s="12">
        <f t="shared" ref="H134" si="174">SUM(H135:H140)</f>
        <v>20009.17338</v>
      </c>
      <c r="I134" s="12">
        <f t="shared" ref="I134:J134" si="175">SUM(I135:I140)</f>
        <v>760882.25240000011</v>
      </c>
      <c r="J134" s="12">
        <f t="shared" si="175"/>
        <v>1079259.4293</v>
      </c>
      <c r="K134" s="12">
        <f t="shared" si="171"/>
        <v>3894421.2883199998</v>
      </c>
      <c r="L134" s="12">
        <f t="shared" si="171"/>
        <v>1955578.7116800002</v>
      </c>
    </row>
    <row r="135" spans="2:12" x14ac:dyDescent="0.2">
      <c r="B135" s="23" t="s">
        <v>137</v>
      </c>
      <c r="C135" s="71" t="s">
        <v>251</v>
      </c>
      <c r="D135" s="20">
        <v>500000</v>
      </c>
      <c r="E135" s="20">
        <v>8957.7254000000012</v>
      </c>
      <c r="F135" s="20">
        <v>11249.636400000001</v>
      </c>
      <c r="G135" s="20">
        <v>1185.0032000000001</v>
      </c>
      <c r="H135" s="20">
        <v>0</v>
      </c>
      <c r="I135" s="20">
        <v>194121.8</v>
      </c>
      <c r="J135" s="20">
        <v>3317.9947999999999</v>
      </c>
      <c r="K135" s="20">
        <f t="shared" ref="K135:K140" si="176">+E135+F135+G135+H135+I135+J135</f>
        <v>218832.15979999996</v>
      </c>
      <c r="L135" s="20">
        <f t="shared" ref="L135:L140" si="177">+D135-K135</f>
        <v>281167.84020000004</v>
      </c>
    </row>
    <row r="136" spans="2:12" ht="16.5" customHeight="1" x14ac:dyDescent="0.2">
      <c r="B136" s="23" t="s">
        <v>138</v>
      </c>
      <c r="C136" s="71" t="s">
        <v>298</v>
      </c>
      <c r="D136" s="20">
        <v>2000000</v>
      </c>
      <c r="E136" s="20">
        <v>1158817.0647999998</v>
      </c>
      <c r="F136" s="20">
        <v>147330.5166</v>
      </c>
      <c r="G136" s="20">
        <v>282710.99479999999</v>
      </c>
      <c r="H136" s="20">
        <v>10455.302199999998</v>
      </c>
      <c r="I136" s="20">
        <v>548079.44760000007</v>
      </c>
      <c r="J136" s="20">
        <v>988882.57440000004</v>
      </c>
      <c r="K136" s="20">
        <f t="shared" si="176"/>
        <v>3136275.9003999997</v>
      </c>
      <c r="L136" s="20">
        <f t="shared" si="177"/>
        <v>-1136275.9003999997</v>
      </c>
    </row>
    <row r="137" spans="2:12" x14ac:dyDescent="0.2">
      <c r="B137" s="23" t="s">
        <v>139</v>
      </c>
      <c r="C137" s="82" t="s">
        <v>252</v>
      </c>
      <c r="D137" s="20">
        <v>200000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f t="shared" si="176"/>
        <v>0</v>
      </c>
      <c r="L137" s="20">
        <f t="shared" si="177"/>
        <v>200000</v>
      </c>
    </row>
    <row r="138" spans="2:12" ht="16.5" customHeight="1" x14ac:dyDescent="0.2">
      <c r="B138" s="34" t="s">
        <v>140</v>
      </c>
      <c r="C138" s="81" t="s">
        <v>253</v>
      </c>
      <c r="D138" s="20">
        <v>100000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f t="shared" si="176"/>
        <v>0</v>
      </c>
      <c r="L138" s="20">
        <f t="shared" si="177"/>
        <v>100000</v>
      </c>
    </row>
    <row r="139" spans="2:12" x14ac:dyDescent="0.2">
      <c r="B139" s="34" t="s">
        <v>141</v>
      </c>
      <c r="C139" s="81" t="s">
        <v>254</v>
      </c>
      <c r="D139" s="20">
        <v>50000</v>
      </c>
      <c r="E139" s="20">
        <v>0</v>
      </c>
      <c r="F139" s="20">
        <v>15990.002999999999</v>
      </c>
      <c r="G139" s="20">
        <v>15549.9928</v>
      </c>
      <c r="H139" s="20">
        <v>0</v>
      </c>
      <c r="I139" s="20">
        <v>0</v>
      </c>
      <c r="J139" s="20">
        <v>0</v>
      </c>
      <c r="K139" s="20">
        <f t="shared" si="176"/>
        <v>31539.995799999997</v>
      </c>
      <c r="L139" s="20">
        <f t="shared" si="177"/>
        <v>18460.004200000003</v>
      </c>
    </row>
    <row r="140" spans="2:12" x14ac:dyDescent="0.2">
      <c r="B140" s="23" t="s">
        <v>142</v>
      </c>
      <c r="C140" s="71" t="s">
        <v>297</v>
      </c>
      <c r="D140" s="20">
        <v>3000000</v>
      </c>
      <c r="E140" s="20">
        <v>0</v>
      </c>
      <c r="F140" s="20">
        <v>311972.97603999998</v>
      </c>
      <c r="G140" s="20">
        <v>80506.520199999999</v>
      </c>
      <c r="H140" s="20">
        <v>9553.8711800000001</v>
      </c>
      <c r="I140" s="20">
        <v>18681.004800000002</v>
      </c>
      <c r="J140" s="20">
        <v>87058.860100000005</v>
      </c>
      <c r="K140" s="20">
        <f t="shared" si="176"/>
        <v>507773.23232000001</v>
      </c>
      <c r="L140" s="20">
        <f t="shared" si="177"/>
        <v>2492226.76768</v>
      </c>
    </row>
    <row r="141" spans="2:12" x14ac:dyDescent="0.2">
      <c r="B141" s="31">
        <v>24</v>
      </c>
      <c r="C141" s="41" t="s">
        <v>143</v>
      </c>
      <c r="D141" s="9">
        <f t="shared" ref="D141:L141" si="178">+D142</f>
        <v>2300000</v>
      </c>
      <c r="E141" s="9">
        <f t="shared" si="178"/>
        <v>0</v>
      </c>
      <c r="F141" s="9">
        <f t="shared" si="178"/>
        <v>5000000</v>
      </c>
      <c r="G141" s="9">
        <f t="shared" si="178"/>
        <v>199394.13</v>
      </c>
      <c r="H141" s="9">
        <f t="shared" si="178"/>
        <v>0</v>
      </c>
      <c r="I141" s="9">
        <f t="shared" si="178"/>
        <v>97940</v>
      </c>
      <c r="J141" s="9">
        <f t="shared" si="178"/>
        <v>70000</v>
      </c>
      <c r="K141" s="9">
        <f t="shared" si="178"/>
        <v>5367334.13</v>
      </c>
      <c r="L141" s="9">
        <f t="shared" si="178"/>
        <v>-3067334.13</v>
      </c>
    </row>
    <row r="142" spans="2:12" ht="25.5" x14ac:dyDescent="0.2">
      <c r="B142" s="25">
        <v>241</v>
      </c>
      <c r="C142" s="76" t="s">
        <v>277</v>
      </c>
      <c r="D142" s="30">
        <f t="shared" ref="D142:L142" si="179">+D143+D144</f>
        <v>2300000</v>
      </c>
      <c r="E142" s="30">
        <f t="shared" si="179"/>
        <v>0</v>
      </c>
      <c r="F142" s="30">
        <f t="shared" si="179"/>
        <v>5000000</v>
      </c>
      <c r="G142" s="30">
        <f t="shared" si="179"/>
        <v>199394.13</v>
      </c>
      <c r="H142" s="30">
        <f t="shared" si="179"/>
        <v>0</v>
      </c>
      <c r="I142" s="30">
        <f t="shared" ref="I142:J142" si="180">+I143+I144</f>
        <v>97940</v>
      </c>
      <c r="J142" s="30">
        <f t="shared" si="180"/>
        <v>70000</v>
      </c>
      <c r="K142" s="30">
        <f t="shared" si="179"/>
        <v>5367334.13</v>
      </c>
      <c r="L142" s="30">
        <f t="shared" si="179"/>
        <v>-3067334.13</v>
      </c>
    </row>
    <row r="143" spans="2:12" ht="18" customHeight="1" x14ac:dyDescent="0.2">
      <c r="B143" s="23" t="s">
        <v>145</v>
      </c>
      <c r="C143" s="33" t="s">
        <v>255</v>
      </c>
      <c r="D143" s="20">
        <v>1000000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f t="shared" ref="K143:K144" si="181">+E143+F143+G143+H143+I143+J143</f>
        <v>0</v>
      </c>
      <c r="L143" s="20">
        <f>+D143-K143</f>
        <v>1000000</v>
      </c>
    </row>
    <row r="144" spans="2:12" ht="25.5" x14ac:dyDescent="0.2">
      <c r="B144" s="34" t="s">
        <v>271</v>
      </c>
      <c r="C144" s="126" t="s">
        <v>278</v>
      </c>
      <c r="D144" s="20">
        <v>1300000</v>
      </c>
      <c r="E144" s="20">
        <v>0</v>
      </c>
      <c r="F144" s="20">
        <v>5000000</v>
      </c>
      <c r="G144" s="20">
        <v>199394.13</v>
      </c>
      <c r="H144" s="20">
        <v>0</v>
      </c>
      <c r="I144" s="20">
        <v>97940</v>
      </c>
      <c r="J144" s="20">
        <v>70000</v>
      </c>
      <c r="K144" s="20">
        <f t="shared" si="181"/>
        <v>5367334.13</v>
      </c>
      <c r="L144" s="20">
        <f>+D144-K144</f>
        <v>-4067334.13</v>
      </c>
    </row>
    <row r="145" spans="2:12" ht="27" customHeight="1" x14ac:dyDescent="0.2">
      <c r="B145" s="31">
        <v>26</v>
      </c>
      <c r="C145" s="107" t="s">
        <v>148</v>
      </c>
      <c r="D145" s="9">
        <f t="shared" ref="D145" si="182">+D146+D151+D154+D157+D160</f>
        <v>50761669</v>
      </c>
      <c r="E145" s="9">
        <f t="shared" ref="E145:K145" si="183">+E146+E151+E154+E157+E160</f>
        <v>406394.82019999996</v>
      </c>
      <c r="F145" s="9">
        <f t="shared" ref="F145:G145" si="184">+F146+F151+F154+F157+F160</f>
        <v>3879012.3292</v>
      </c>
      <c r="G145" s="9">
        <f t="shared" si="184"/>
        <v>14788018.621400002</v>
      </c>
      <c r="H145" s="9">
        <f t="shared" ref="H145" si="185">+H146+H151+H154+H157+H160</f>
        <v>970139.99719999998</v>
      </c>
      <c r="I145" s="9">
        <f t="shared" ref="I145:J145" si="186">+I146+I151+I154+I157+I160</f>
        <v>15945562.893399999</v>
      </c>
      <c r="J145" s="9">
        <f t="shared" si="186"/>
        <v>150153.18280000001</v>
      </c>
      <c r="K145" s="9">
        <f t="shared" si="183"/>
        <v>36139281.8442</v>
      </c>
      <c r="L145" s="9">
        <f>+L146+L151+L154+L157+L160</f>
        <v>14622387.1558</v>
      </c>
    </row>
    <row r="146" spans="2:12" ht="15" customHeight="1" x14ac:dyDescent="0.2">
      <c r="B146" s="25">
        <v>261</v>
      </c>
      <c r="C146" s="76" t="s">
        <v>149</v>
      </c>
      <c r="D146" s="12">
        <f t="shared" ref="D146" si="187">+D147+D148+D149+D150</f>
        <v>9881669</v>
      </c>
      <c r="E146" s="12">
        <f t="shared" ref="E146:L146" si="188">+E147+E148+E149+E150</f>
        <v>406394.82019999996</v>
      </c>
      <c r="F146" s="12">
        <f t="shared" ref="F146:G146" si="189">+F147+F148+F149+F150</f>
        <v>735352.32919999992</v>
      </c>
      <c r="G146" s="12">
        <f t="shared" si="189"/>
        <v>13793338.801400002</v>
      </c>
      <c r="H146" s="12">
        <f t="shared" ref="H146" si="190">+H147+H148+H149+H150</f>
        <v>187799.99720000001</v>
      </c>
      <c r="I146" s="12">
        <f t="shared" ref="I146:J146" si="191">+I147+I148+I149+I150</f>
        <v>15945562.893399999</v>
      </c>
      <c r="J146" s="12">
        <f t="shared" si="191"/>
        <v>150153.18280000001</v>
      </c>
      <c r="K146" s="12">
        <f t="shared" si="188"/>
        <v>31218602.0242</v>
      </c>
      <c r="L146" s="12">
        <f t="shared" si="188"/>
        <v>-21336933.0242</v>
      </c>
    </row>
    <row r="147" spans="2:12" x14ac:dyDescent="0.2">
      <c r="B147" s="23" t="s">
        <v>150</v>
      </c>
      <c r="C147" s="71" t="s">
        <v>256</v>
      </c>
      <c r="D147" s="20">
        <v>1000000</v>
      </c>
      <c r="E147" s="20">
        <v>64664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f t="shared" ref="K147:K150" si="192">+E147+F147+G147+H147+I147+J147</f>
        <v>64664</v>
      </c>
      <c r="L147" s="20">
        <f>+D147-K147</f>
        <v>935336</v>
      </c>
    </row>
    <row r="148" spans="2:12" ht="17.25" customHeight="1" x14ac:dyDescent="0.2">
      <c r="B148" s="23" t="s">
        <v>151</v>
      </c>
      <c r="C148" s="71" t="s">
        <v>295</v>
      </c>
      <c r="D148" s="20">
        <v>7881669</v>
      </c>
      <c r="E148" s="20">
        <v>341730.82019999996</v>
      </c>
      <c r="F148" s="20">
        <v>735352.32919999992</v>
      </c>
      <c r="G148" s="20">
        <v>13725845.231400002</v>
      </c>
      <c r="H148" s="20">
        <v>7299.9991999999993</v>
      </c>
      <c r="I148" s="20">
        <v>15945562.893399999</v>
      </c>
      <c r="J148" s="20">
        <v>0</v>
      </c>
      <c r="K148" s="20">
        <f t="shared" si="192"/>
        <v>30755791.273400001</v>
      </c>
      <c r="L148" s="20">
        <f>+D148-K148</f>
        <v>-22874122.273400001</v>
      </c>
    </row>
    <row r="149" spans="2:12" ht="18" customHeight="1" x14ac:dyDescent="0.2">
      <c r="B149" s="23" t="s">
        <v>152</v>
      </c>
      <c r="C149" s="71" t="s">
        <v>296</v>
      </c>
      <c r="D149" s="20">
        <v>500000</v>
      </c>
      <c r="E149" s="20">
        <v>0</v>
      </c>
      <c r="F149" s="20">
        <v>0</v>
      </c>
      <c r="G149" s="20">
        <v>67493.570000000007</v>
      </c>
      <c r="H149" s="20">
        <v>180499.99800000002</v>
      </c>
      <c r="I149" s="20">
        <v>0</v>
      </c>
      <c r="J149" s="20">
        <v>102363.1828</v>
      </c>
      <c r="K149" s="20">
        <f t="shared" si="192"/>
        <v>350356.75080000004</v>
      </c>
      <c r="L149" s="20">
        <f>+D149-K149</f>
        <v>149643.24919999996</v>
      </c>
    </row>
    <row r="150" spans="2:12" ht="18.75" customHeight="1" x14ac:dyDescent="0.2">
      <c r="B150" s="23" t="s">
        <v>153</v>
      </c>
      <c r="C150" s="71" t="s">
        <v>257</v>
      </c>
      <c r="D150" s="20">
        <v>500000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47790</v>
      </c>
      <c r="K150" s="20">
        <f t="shared" si="192"/>
        <v>47790</v>
      </c>
      <c r="L150" s="20">
        <f>+D150-K150</f>
        <v>452210</v>
      </c>
    </row>
    <row r="151" spans="2:12" ht="25.5" x14ac:dyDescent="0.2">
      <c r="B151" s="25">
        <v>262</v>
      </c>
      <c r="C151" s="76" t="s">
        <v>186</v>
      </c>
      <c r="D151" s="12">
        <f t="shared" ref="D151" si="193">+D152+D153</f>
        <v>100000</v>
      </c>
      <c r="E151" s="12">
        <f t="shared" ref="E151:L151" si="194">+E152+E153</f>
        <v>0</v>
      </c>
      <c r="F151" s="12">
        <f t="shared" ref="F151:G151" si="195">+F152+F153</f>
        <v>14160</v>
      </c>
      <c r="G151" s="12">
        <f t="shared" si="195"/>
        <v>994679.82000000007</v>
      </c>
      <c r="H151" s="12">
        <f t="shared" ref="H151" si="196">+H152+H153</f>
        <v>0</v>
      </c>
      <c r="I151" s="12">
        <f t="shared" ref="I151:J151" si="197">+I152+I153</f>
        <v>0</v>
      </c>
      <c r="J151" s="12">
        <f t="shared" si="197"/>
        <v>0</v>
      </c>
      <c r="K151" s="12">
        <f t="shared" si="194"/>
        <v>1008839.8200000001</v>
      </c>
      <c r="L151" s="12">
        <f t="shared" si="194"/>
        <v>-908839.82000000007</v>
      </c>
    </row>
    <row r="152" spans="2:12" ht="18" customHeight="1" x14ac:dyDescent="0.2">
      <c r="B152" s="23" t="s">
        <v>154</v>
      </c>
      <c r="C152" s="71" t="s">
        <v>258</v>
      </c>
      <c r="D152" s="20">
        <v>50000</v>
      </c>
      <c r="E152" s="20">
        <v>0</v>
      </c>
      <c r="F152" s="20">
        <v>14160</v>
      </c>
      <c r="G152" s="20">
        <v>0</v>
      </c>
      <c r="H152" s="20">
        <v>0</v>
      </c>
      <c r="I152" s="20">
        <v>0</v>
      </c>
      <c r="J152" s="20">
        <v>0</v>
      </c>
      <c r="K152" s="20">
        <f t="shared" ref="K152:K153" si="198">+E152+F152+G152+H152+I152+J152</f>
        <v>14160</v>
      </c>
      <c r="L152" s="20">
        <f>+D152-K152</f>
        <v>35840</v>
      </c>
    </row>
    <row r="153" spans="2:12" ht="19.5" customHeight="1" x14ac:dyDescent="0.2">
      <c r="B153" s="23" t="s">
        <v>155</v>
      </c>
      <c r="C153" s="71" t="s">
        <v>259</v>
      </c>
      <c r="D153" s="20">
        <v>50000</v>
      </c>
      <c r="E153" s="20">
        <v>0</v>
      </c>
      <c r="F153" s="20">
        <v>0</v>
      </c>
      <c r="G153" s="20">
        <v>994679.82000000007</v>
      </c>
      <c r="H153" s="20">
        <v>0</v>
      </c>
      <c r="I153" s="20">
        <v>0</v>
      </c>
      <c r="J153" s="20">
        <v>0</v>
      </c>
      <c r="K153" s="20">
        <f t="shared" si="198"/>
        <v>994679.82000000007</v>
      </c>
      <c r="L153" s="20">
        <f>+D153-K153</f>
        <v>-944679.82000000007</v>
      </c>
    </row>
    <row r="154" spans="2:12" ht="25.5" x14ac:dyDescent="0.2">
      <c r="B154" s="108">
        <v>264</v>
      </c>
      <c r="C154" s="29" t="s">
        <v>156</v>
      </c>
      <c r="D154" s="109">
        <f t="shared" ref="D154" si="199">+D155+D156</f>
        <v>10500000</v>
      </c>
      <c r="E154" s="12">
        <f t="shared" ref="E154:L154" si="200">+E155+E156</f>
        <v>0</v>
      </c>
      <c r="F154" s="12">
        <f t="shared" ref="F154:G154" si="201">+F155+F156</f>
        <v>3129500</v>
      </c>
      <c r="G154" s="12">
        <f t="shared" si="201"/>
        <v>0</v>
      </c>
      <c r="H154" s="12">
        <f t="shared" ref="H154" si="202">+H155+H156</f>
        <v>0</v>
      </c>
      <c r="I154" s="12">
        <f t="shared" ref="I154:J154" si="203">+I155+I156</f>
        <v>0</v>
      </c>
      <c r="J154" s="12">
        <f t="shared" si="203"/>
        <v>0</v>
      </c>
      <c r="K154" s="12">
        <f t="shared" si="200"/>
        <v>3129500</v>
      </c>
      <c r="L154" s="12">
        <f t="shared" si="200"/>
        <v>7370500</v>
      </c>
    </row>
    <row r="155" spans="2:12" ht="18.75" customHeight="1" x14ac:dyDescent="0.2">
      <c r="B155" s="23" t="s">
        <v>157</v>
      </c>
      <c r="C155" s="33" t="s">
        <v>260</v>
      </c>
      <c r="D155" s="20">
        <v>10000000</v>
      </c>
      <c r="E155" s="20">
        <v>0</v>
      </c>
      <c r="F155" s="20">
        <v>3129500</v>
      </c>
      <c r="G155" s="20">
        <v>0</v>
      </c>
      <c r="H155" s="20">
        <v>0</v>
      </c>
      <c r="I155" s="20">
        <v>0</v>
      </c>
      <c r="J155" s="20">
        <v>0</v>
      </c>
      <c r="K155" s="20">
        <f t="shared" ref="K155:K156" si="204">+E155+F155+G155+H155+I155+J155</f>
        <v>3129500</v>
      </c>
      <c r="L155" s="20">
        <f>+D155-K155</f>
        <v>6870500</v>
      </c>
    </row>
    <row r="156" spans="2:12" ht="16.5" customHeight="1" x14ac:dyDescent="0.2">
      <c r="B156" s="34" t="s">
        <v>158</v>
      </c>
      <c r="C156" s="36" t="s">
        <v>261</v>
      </c>
      <c r="D156" s="20">
        <v>500000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f t="shared" si="204"/>
        <v>0</v>
      </c>
      <c r="L156" s="20">
        <f>+D156-K156</f>
        <v>500000</v>
      </c>
    </row>
    <row r="157" spans="2:12" x14ac:dyDescent="0.2">
      <c r="B157" s="25">
        <v>265</v>
      </c>
      <c r="C157" s="76" t="s">
        <v>159</v>
      </c>
      <c r="D157" s="12">
        <f t="shared" ref="D157" si="205">+D158+D159</f>
        <v>3500000</v>
      </c>
      <c r="E157" s="12">
        <f t="shared" ref="E157:L157" si="206">+E158+E159</f>
        <v>0</v>
      </c>
      <c r="F157" s="12">
        <f t="shared" ref="F157:G157" si="207">+F158+F159</f>
        <v>0</v>
      </c>
      <c r="G157" s="12">
        <f t="shared" si="207"/>
        <v>0</v>
      </c>
      <c r="H157" s="12">
        <f t="shared" ref="H157" si="208">+H158+H159</f>
        <v>0</v>
      </c>
      <c r="I157" s="12">
        <f t="shared" ref="I157:J157" si="209">+I158+I159</f>
        <v>0</v>
      </c>
      <c r="J157" s="12">
        <f t="shared" si="209"/>
        <v>0</v>
      </c>
      <c r="K157" s="12">
        <f t="shared" si="206"/>
        <v>0</v>
      </c>
      <c r="L157" s="12">
        <f t="shared" si="206"/>
        <v>3500000</v>
      </c>
    </row>
    <row r="158" spans="2:12" x14ac:dyDescent="0.2">
      <c r="B158" s="34" t="s">
        <v>160</v>
      </c>
      <c r="C158" s="81" t="s">
        <v>262</v>
      </c>
      <c r="D158" s="20">
        <v>3000000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f t="shared" ref="K158:K159" si="210">+E158+F158+G158+H158+I158+J158</f>
        <v>0</v>
      </c>
      <c r="L158" s="20">
        <f>+D158-K158</f>
        <v>3000000</v>
      </c>
    </row>
    <row r="159" spans="2:12" x14ac:dyDescent="0.2">
      <c r="B159" s="34" t="s">
        <v>161</v>
      </c>
      <c r="C159" s="81" t="s">
        <v>263</v>
      </c>
      <c r="D159" s="20">
        <v>500000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f t="shared" si="210"/>
        <v>0</v>
      </c>
      <c r="L159" s="20">
        <f>+D159-K159</f>
        <v>500000</v>
      </c>
    </row>
    <row r="160" spans="2:12" x14ac:dyDescent="0.2">
      <c r="B160" s="25">
        <v>268</v>
      </c>
      <c r="C160" s="76" t="s">
        <v>162</v>
      </c>
      <c r="D160" s="12">
        <f t="shared" ref="D160:L160" si="211">+D161</f>
        <v>26780000</v>
      </c>
      <c r="E160" s="12">
        <f t="shared" si="211"/>
        <v>0</v>
      </c>
      <c r="F160" s="12">
        <f t="shared" si="211"/>
        <v>0</v>
      </c>
      <c r="G160" s="12">
        <f t="shared" si="211"/>
        <v>0</v>
      </c>
      <c r="H160" s="12">
        <f t="shared" si="211"/>
        <v>782340</v>
      </c>
      <c r="I160" s="12">
        <f t="shared" si="211"/>
        <v>0</v>
      </c>
      <c r="J160" s="12">
        <f t="shared" si="211"/>
        <v>0</v>
      </c>
      <c r="K160" s="12">
        <f t="shared" si="211"/>
        <v>782340</v>
      </c>
      <c r="L160" s="12">
        <f t="shared" si="211"/>
        <v>25997660</v>
      </c>
    </row>
    <row r="161" spans="2:13" ht="22.5" customHeight="1" x14ac:dyDescent="0.2">
      <c r="B161" s="34" t="s">
        <v>163</v>
      </c>
      <c r="C161" s="81" t="s">
        <v>264</v>
      </c>
      <c r="D161" s="20">
        <v>26780000</v>
      </c>
      <c r="E161" s="20">
        <v>0</v>
      </c>
      <c r="F161" s="20">
        <v>0</v>
      </c>
      <c r="G161" s="20">
        <v>0</v>
      </c>
      <c r="H161" s="20">
        <v>782340</v>
      </c>
      <c r="I161" s="20">
        <v>0</v>
      </c>
      <c r="J161" s="20">
        <v>0</v>
      </c>
      <c r="K161" s="20">
        <f>+E161+F161+G161+H161+I161+J161</f>
        <v>782340</v>
      </c>
      <c r="L161" s="20">
        <f>+D161-K161</f>
        <v>25997660</v>
      </c>
    </row>
    <row r="162" spans="2:13" x14ac:dyDescent="0.2">
      <c r="B162" s="42"/>
      <c r="C162" s="43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2:13" x14ac:dyDescent="0.2">
      <c r="B163" s="110"/>
      <c r="C163" s="46" t="s">
        <v>164</v>
      </c>
      <c r="D163" s="111">
        <f>+D5+D40+D86+D141+D145</f>
        <v>799481669</v>
      </c>
      <c r="E163" s="44">
        <f t="shared" ref="E163:L163" si="212">+E5+E40+E84+E86+E141+E145</f>
        <v>51288050.322336331</v>
      </c>
      <c r="F163" s="44">
        <f t="shared" si="212"/>
        <v>58403074.791176595</v>
      </c>
      <c r="G163" s="44">
        <f t="shared" si="212"/>
        <v>72612914.693782151</v>
      </c>
      <c r="H163" s="44">
        <f t="shared" si="212"/>
        <v>49206294.495418534</v>
      </c>
      <c r="I163" s="44">
        <f t="shared" ref="I163:J163" si="213">+I5+I40+I84+I86+I141+I145</f>
        <v>66095176.970393471</v>
      </c>
      <c r="J163" s="44">
        <f t="shared" si="213"/>
        <v>47801844.014547035</v>
      </c>
      <c r="K163" s="44">
        <f t="shared" si="212"/>
        <v>345407355.28765416</v>
      </c>
      <c r="L163" s="44">
        <f t="shared" si="212"/>
        <v>455574313.7123459</v>
      </c>
    </row>
    <row r="164" spans="2:13" x14ac:dyDescent="0.2">
      <c r="B164" s="47"/>
      <c r="C164" s="48"/>
      <c r="D164" s="6"/>
      <c r="E164" s="6"/>
      <c r="F164" s="6"/>
      <c r="G164" s="6"/>
      <c r="H164" s="6"/>
      <c r="I164" s="6"/>
      <c r="J164" s="6"/>
      <c r="K164" s="6"/>
      <c r="L164" s="6"/>
    </row>
    <row r="165" spans="2:13" ht="38.25" x14ac:dyDescent="0.2">
      <c r="B165" s="94" t="s">
        <v>165</v>
      </c>
      <c r="C165" s="49" t="s">
        <v>166</v>
      </c>
      <c r="D165" s="96">
        <f t="shared" ref="D165:L166" si="214">+D166</f>
        <v>20450000</v>
      </c>
      <c r="E165" s="6">
        <f t="shared" si="214"/>
        <v>1297691.4188017498</v>
      </c>
      <c r="F165" s="6">
        <f t="shared" si="214"/>
        <v>1297691.4188017498</v>
      </c>
      <c r="G165" s="6">
        <f t="shared" si="214"/>
        <v>1155356.8381556498</v>
      </c>
      <c r="H165" s="6">
        <f t="shared" si="214"/>
        <v>1157869.3541391499</v>
      </c>
      <c r="I165" s="6">
        <f t="shared" si="214"/>
        <v>1525285.5349883498</v>
      </c>
      <c r="J165" s="6">
        <f t="shared" si="214"/>
        <v>1241189.4515</v>
      </c>
      <c r="K165" s="6">
        <f t="shared" si="214"/>
        <v>7675084.0163866486</v>
      </c>
      <c r="L165" s="6">
        <f t="shared" si="214"/>
        <v>12774915.983613351</v>
      </c>
    </row>
    <row r="166" spans="2:13" ht="25.5" x14ac:dyDescent="0.2">
      <c r="B166" s="112" t="s">
        <v>167</v>
      </c>
      <c r="C166" s="51" t="s">
        <v>168</v>
      </c>
      <c r="D166" s="12">
        <f>+D167+D177</f>
        <v>20450000</v>
      </c>
      <c r="E166" s="12">
        <f t="shared" si="214"/>
        <v>1297691.4188017498</v>
      </c>
      <c r="F166" s="12">
        <f t="shared" si="214"/>
        <v>1297691.4188017498</v>
      </c>
      <c r="G166" s="12">
        <f t="shared" si="214"/>
        <v>1155356.8381556498</v>
      </c>
      <c r="H166" s="12">
        <f t="shared" si="214"/>
        <v>1157869.3541391499</v>
      </c>
      <c r="I166" s="12">
        <f t="shared" si="214"/>
        <v>1525285.5349883498</v>
      </c>
      <c r="J166" s="12">
        <f t="shared" si="214"/>
        <v>1241189.4515</v>
      </c>
      <c r="K166" s="12">
        <f t="shared" si="214"/>
        <v>7675084.0163866486</v>
      </c>
      <c r="L166" s="12">
        <f>+L167+L177</f>
        <v>12774915.983613351</v>
      </c>
    </row>
    <row r="167" spans="2:13" ht="21" customHeight="1" x14ac:dyDescent="0.2">
      <c r="B167" s="7">
        <v>21</v>
      </c>
      <c r="C167" s="52" t="s">
        <v>5</v>
      </c>
      <c r="D167" s="9">
        <f t="shared" ref="D167:L167" si="215">+D168+D173</f>
        <v>19450000</v>
      </c>
      <c r="E167" s="9">
        <f t="shared" si="215"/>
        <v>1297691.4188017498</v>
      </c>
      <c r="F167" s="9">
        <f t="shared" si="215"/>
        <v>1297691.4188017498</v>
      </c>
      <c r="G167" s="9">
        <f t="shared" si="215"/>
        <v>1155356.8381556498</v>
      </c>
      <c r="H167" s="9">
        <f t="shared" si="215"/>
        <v>1157869.3541391499</v>
      </c>
      <c r="I167" s="9">
        <f t="shared" ref="I167:J167" si="216">+I168+I173</f>
        <v>1525285.5349883498</v>
      </c>
      <c r="J167" s="9">
        <f t="shared" si="216"/>
        <v>1241189.4515</v>
      </c>
      <c r="K167" s="9">
        <f t="shared" si="215"/>
        <v>7675084.0163866486</v>
      </c>
      <c r="L167" s="9">
        <f t="shared" si="215"/>
        <v>11774915.983613351</v>
      </c>
      <c r="M167" s="118"/>
    </row>
    <row r="168" spans="2:13" x14ac:dyDescent="0.2">
      <c r="B168" s="10" t="s">
        <v>169</v>
      </c>
      <c r="C168" s="53" t="s">
        <v>6</v>
      </c>
      <c r="D168" s="12">
        <f>+D169+D171</f>
        <v>16800000</v>
      </c>
      <c r="E168" s="12">
        <f t="shared" ref="E168:L169" si="217">+E169</f>
        <v>1132917.5824999998</v>
      </c>
      <c r="F168" s="12">
        <f t="shared" si="217"/>
        <v>1132917.5824999998</v>
      </c>
      <c r="G168" s="12">
        <f t="shared" si="217"/>
        <v>1008897.0634999999</v>
      </c>
      <c r="H168" s="12">
        <f t="shared" si="217"/>
        <v>1008897.0634999999</v>
      </c>
      <c r="I168" s="12">
        <f t="shared" si="217"/>
        <v>1330871.1114999999</v>
      </c>
      <c r="J168" s="12">
        <f t="shared" si="217"/>
        <v>1241189.4515</v>
      </c>
      <c r="K168" s="12">
        <f t="shared" si="217"/>
        <v>6855689.8549999986</v>
      </c>
      <c r="L168" s="12">
        <f>+L169+L171</f>
        <v>9944310.1450000014</v>
      </c>
      <c r="M168" s="118"/>
    </row>
    <row r="169" spans="2:13" x14ac:dyDescent="0.2">
      <c r="B169" s="13" t="s">
        <v>170</v>
      </c>
      <c r="C169" s="21" t="s">
        <v>7</v>
      </c>
      <c r="D169" s="15">
        <f>+D170</f>
        <v>15500000</v>
      </c>
      <c r="E169" s="15">
        <f t="shared" si="217"/>
        <v>1132917.5824999998</v>
      </c>
      <c r="F169" s="15">
        <f t="shared" si="217"/>
        <v>1132917.5824999998</v>
      </c>
      <c r="G169" s="15">
        <f t="shared" si="217"/>
        <v>1008897.0634999999</v>
      </c>
      <c r="H169" s="15">
        <f t="shared" si="217"/>
        <v>1008897.0634999999</v>
      </c>
      <c r="I169" s="15">
        <f t="shared" si="217"/>
        <v>1330871.1114999999</v>
      </c>
      <c r="J169" s="15">
        <f t="shared" si="217"/>
        <v>1241189.4515</v>
      </c>
      <c r="K169" s="15">
        <f t="shared" si="217"/>
        <v>6855689.8549999986</v>
      </c>
      <c r="L169" s="15">
        <f t="shared" si="217"/>
        <v>8644310.1450000014</v>
      </c>
      <c r="M169" s="118"/>
    </row>
    <row r="170" spans="2:13" x14ac:dyDescent="0.2">
      <c r="B170" s="16" t="s">
        <v>8</v>
      </c>
      <c r="C170" s="19" t="s">
        <v>201</v>
      </c>
      <c r="D170" s="20">
        <v>15500000</v>
      </c>
      <c r="E170" s="20">
        <v>1132917.5824999998</v>
      </c>
      <c r="F170" s="20">
        <v>1132917.5824999998</v>
      </c>
      <c r="G170" s="20">
        <v>1008897.0634999999</v>
      </c>
      <c r="H170" s="20">
        <v>1008897.0634999999</v>
      </c>
      <c r="I170" s="20">
        <v>1330871.1114999999</v>
      </c>
      <c r="J170" s="20">
        <v>1241189.4515</v>
      </c>
      <c r="K170" s="20">
        <f>+E170+F170+G170+H170+I170+J170</f>
        <v>6855689.8549999986</v>
      </c>
      <c r="L170" s="20">
        <f>+D170-K170</f>
        <v>8644310.1450000014</v>
      </c>
      <c r="M170" s="119"/>
    </row>
    <row r="171" spans="2:13" x14ac:dyDescent="0.2">
      <c r="B171" s="13">
        <v>2114</v>
      </c>
      <c r="C171" s="21" t="s">
        <v>16</v>
      </c>
      <c r="D171" s="15">
        <f>+D172</f>
        <v>1300000</v>
      </c>
      <c r="E171" s="15">
        <f t="shared" ref="E171:L171" si="218">+E172</f>
        <v>0</v>
      </c>
      <c r="F171" s="15">
        <f t="shared" si="218"/>
        <v>0</v>
      </c>
      <c r="G171" s="15">
        <f t="shared" si="218"/>
        <v>0</v>
      </c>
      <c r="H171" s="15">
        <f t="shared" si="218"/>
        <v>0</v>
      </c>
      <c r="I171" s="15">
        <f t="shared" si="218"/>
        <v>0</v>
      </c>
      <c r="J171" s="15">
        <f t="shared" si="218"/>
        <v>0</v>
      </c>
      <c r="K171" s="15">
        <f t="shared" si="218"/>
        <v>0</v>
      </c>
      <c r="L171" s="15">
        <f t="shared" si="218"/>
        <v>1300000</v>
      </c>
      <c r="M171" s="119"/>
    </row>
    <row r="172" spans="2:13" x14ac:dyDescent="0.2">
      <c r="B172" s="16" t="s">
        <v>269</v>
      </c>
      <c r="C172" s="19" t="s">
        <v>265</v>
      </c>
      <c r="D172" s="20">
        <v>1300000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f>+E172+F172+G172+H172+I172+J172</f>
        <v>0</v>
      </c>
      <c r="L172" s="20">
        <f>+D172-K172</f>
        <v>1300000</v>
      </c>
      <c r="M172" s="118"/>
    </row>
    <row r="173" spans="2:13" x14ac:dyDescent="0.2">
      <c r="B173" s="25">
        <v>215</v>
      </c>
      <c r="C173" s="29" t="s">
        <v>37</v>
      </c>
      <c r="D173" s="12">
        <f t="shared" ref="D173" si="219">SUM(D174:D176)</f>
        <v>2650000</v>
      </c>
      <c r="E173" s="12">
        <f t="shared" ref="E173:L173" si="220">SUM(E174:E176)</f>
        <v>164773.83630175001</v>
      </c>
      <c r="F173" s="12">
        <f t="shared" ref="F173" si="221">SUM(F174:F176)</f>
        <v>164773.83630175001</v>
      </c>
      <c r="G173" s="12">
        <f t="shared" ref="G173" si="222">SUM(G174:G176)</f>
        <v>146459.77465564999</v>
      </c>
      <c r="H173" s="12">
        <f t="shared" ref="H173" si="223">SUM(H174:H176)</f>
        <v>148972.29063914999</v>
      </c>
      <c r="I173" s="12">
        <f t="shared" ref="I173:J173" si="224">SUM(I174:I176)</f>
        <v>194414.42348835</v>
      </c>
      <c r="J173" s="12">
        <f t="shared" si="224"/>
        <v>0</v>
      </c>
      <c r="K173" s="12">
        <f t="shared" si="220"/>
        <v>819394.16138664994</v>
      </c>
      <c r="L173" s="12">
        <f t="shared" si="220"/>
        <v>1830605.8386133502</v>
      </c>
      <c r="M173" s="118"/>
    </row>
    <row r="174" spans="2:13" x14ac:dyDescent="0.2">
      <c r="B174" s="23" t="s">
        <v>38</v>
      </c>
      <c r="C174" s="24" t="s">
        <v>207</v>
      </c>
      <c r="D174" s="20">
        <v>1300000</v>
      </c>
      <c r="E174" s="20">
        <v>77896.737944250024</v>
      </c>
      <c r="F174" s="20">
        <v>77896.737944250024</v>
      </c>
      <c r="G174" s="20">
        <v>69103.683147150005</v>
      </c>
      <c r="H174" s="20">
        <v>70833.29314715002</v>
      </c>
      <c r="I174" s="20">
        <v>91769.488588350025</v>
      </c>
      <c r="J174" s="20">
        <v>0</v>
      </c>
      <c r="K174" s="20">
        <f t="shared" ref="K174:K176" si="225">+E174+F174+G174+H174+I174+J174</f>
        <v>387499.94077115005</v>
      </c>
      <c r="L174" s="20">
        <f>+D174-K174</f>
        <v>912500.05922884995</v>
      </c>
      <c r="M174" s="119"/>
    </row>
    <row r="175" spans="2:13" x14ac:dyDescent="0.2">
      <c r="B175" s="23" t="s">
        <v>39</v>
      </c>
      <c r="C175" s="24" t="s">
        <v>208</v>
      </c>
      <c r="D175" s="20">
        <v>1200000</v>
      </c>
      <c r="E175" s="20">
        <v>80437.148357499973</v>
      </c>
      <c r="F175" s="20">
        <v>80437.148357499973</v>
      </c>
      <c r="G175" s="20">
        <v>71631.691508499978</v>
      </c>
      <c r="H175" s="20">
        <v>71631.691508499978</v>
      </c>
      <c r="I175" s="20">
        <v>94491.848916499977</v>
      </c>
      <c r="J175" s="20">
        <v>0</v>
      </c>
      <c r="K175" s="20">
        <f t="shared" si="225"/>
        <v>398629.52864849987</v>
      </c>
      <c r="L175" s="20">
        <f>+D175-K175</f>
        <v>801370.47135150013</v>
      </c>
      <c r="M175" s="118"/>
    </row>
    <row r="176" spans="2:13" x14ac:dyDescent="0.2">
      <c r="B176" s="23" t="s">
        <v>40</v>
      </c>
      <c r="C176" s="24" t="s">
        <v>209</v>
      </c>
      <c r="D176" s="20">
        <v>150000</v>
      </c>
      <c r="E176" s="20">
        <v>6439.9500000000007</v>
      </c>
      <c r="F176" s="20">
        <v>6439.9500000000007</v>
      </c>
      <c r="G176" s="85">
        <v>5724.4000000000005</v>
      </c>
      <c r="H176" s="20">
        <v>6507.3059835000004</v>
      </c>
      <c r="I176" s="20">
        <v>8153.085983500001</v>
      </c>
      <c r="J176" s="124">
        <v>0</v>
      </c>
      <c r="K176" s="124">
        <f t="shared" si="225"/>
        <v>33264.691967000006</v>
      </c>
      <c r="L176" s="20">
        <f>+D176-K176</f>
        <v>116735.30803299999</v>
      </c>
      <c r="M176" s="118"/>
    </row>
    <row r="177" spans="2:13" x14ac:dyDescent="0.2">
      <c r="B177" s="31">
        <v>22</v>
      </c>
      <c r="C177" s="32" t="s">
        <v>41</v>
      </c>
      <c r="D177" s="9">
        <f t="shared" ref="D177:L178" si="226">+D178</f>
        <v>1000000</v>
      </c>
      <c r="E177" s="9">
        <f t="shared" si="226"/>
        <v>0</v>
      </c>
      <c r="F177" s="9">
        <f t="shared" si="226"/>
        <v>0</v>
      </c>
      <c r="G177" s="9">
        <f t="shared" si="226"/>
        <v>0</v>
      </c>
      <c r="H177" s="9">
        <f t="shared" si="226"/>
        <v>0</v>
      </c>
      <c r="I177" s="9">
        <f t="shared" si="226"/>
        <v>0</v>
      </c>
      <c r="J177" s="9">
        <f t="shared" si="226"/>
        <v>0</v>
      </c>
      <c r="K177" s="9">
        <f t="shared" si="226"/>
        <v>0</v>
      </c>
      <c r="L177" s="9">
        <f t="shared" si="226"/>
        <v>1000000</v>
      </c>
      <c r="M177" s="118"/>
    </row>
    <row r="178" spans="2:13" ht="13.5" customHeight="1" x14ac:dyDescent="0.2">
      <c r="B178" s="25">
        <v>225</v>
      </c>
      <c r="C178" s="99" t="s">
        <v>64</v>
      </c>
      <c r="D178" s="12">
        <f t="shared" ref="D178" si="227">SUM(D179:D179)</f>
        <v>1000000</v>
      </c>
      <c r="E178" s="117">
        <f t="shared" ref="E178:L178" si="228">+E179</f>
        <v>0</v>
      </c>
      <c r="F178" s="117">
        <f t="shared" si="228"/>
        <v>0</v>
      </c>
      <c r="G178" s="117">
        <f t="shared" si="226"/>
        <v>0</v>
      </c>
      <c r="H178" s="117">
        <f t="shared" si="228"/>
        <v>0</v>
      </c>
      <c r="I178" s="117">
        <f t="shared" si="228"/>
        <v>0</v>
      </c>
      <c r="J178" s="117">
        <f t="shared" si="228"/>
        <v>0</v>
      </c>
      <c r="K178" s="117">
        <f t="shared" si="228"/>
        <v>0</v>
      </c>
      <c r="L178" s="117">
        <f t="shared" si="228"/>
        <v>1000000</v>
      </c>
      <c r="M178" s="118"/>
    </row>
    <row r="179" spans="2:13" ht="16.5" customHeight="1" x14ac:dyDescent="0.2">
      <c r="B179" s="23" t="s">
        <v>66</v>
      </c>
      <c r="C179" s="101" t="s">
        <v>182</v>
      </c>
      <c r="D179" s="20">
        <v>1000000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f>+E179+F179+G179+H179+I179+J179</f>
        <v>0</v>
      </c>
      <c r="L179" s="20">
        <f>+D179-K179</f>
        <v>1000000</v>
      </c>
      <c r="M179" s="118"/>
    </row>
    <row r="180" spans="2:13" ht="15" customHeight="1" x14ac:dyDescent="0.2">
      <c r="B180" s="54"/>
      <c r="C180" s="55"/>
      <c r="D180" s="44"/>
      <c r="E180" s="44"/>
      <c r="F180" s="44"/>
      <c r="G180" s="44"/>
      <c r="H180" s="44"/>
      <c r="I180" s="44"/>
      <c r="J180" s="44"/>
      <c r="K180" s="44"/>
      <c r="L180" s="44"/>
      <c r="M180" s="118"/>
    </row>
    <row r="181" spans="2:13" ht="25.5" x14ac:dyDescent="0.2">
      <c r="B181" s="110"/>
      <c r="C181" s="56" t="s">
        <v>172</v>
      </c>
      <c r="D181" s="111">
        <f t="shared" ref="D181:L181" si="229">+D165</f>
        <v>20450000</v>
      </c>
      <c r="E181" s="44">
        <f t="shared" si="229"/>
        <v>1297691.4188017498</v>
      </c>
      <c r="F181" s="44">
        <f t="shared" si="229"/>
        <v>1297691.4188017498</v>
      </c>
      <c r="G181" s="44">
        <f t="shared" si="229"/>
        <v>1155356.8381556498</v>
      </c>
      <c r="H181" s="44">
        <f t="shared" ref="H181" si="230">+H165</f>
        <v>1157869.3541391499</v>
      </c>
      <c r="I181" s="44">
        <f t="shared" ref="I181:J181" si="231">+I165</f>
        <v>1525285.5349883498</v>
      </c>
      <c r="J181" s="44">
        <f t="shared" si="231"/>
        <v>1241189.4515</v>
      </c>
      <c r="K181" s="44">
        <f t="shared" si="229"/>
        <v>7675084.0163866486</v>
      </c>
      <c r="L181" s="44">
        <f t="shared" si="229"/>
        <v>12774915.983613351</v>
      </c>
    </row>
    <row r="182" spans="2:13" x14ac:dyDescent="0.2">
      <c r="B182" s="47"/>
      <c r="C182" s="48"/>
      <c r="D182" s="6"/>
      <c r="E182" s="6"/>
      <c r="F182" s="6"/>
      <c r="G182" s="6"/>
      <c r="H182" s="6"/>
      <c r="I182" s="6"/>
      <c r="J182" s="6"/>
      <c r="K182" s="6"/>
      <c r="L182" s="6"/>
    </row>
    <row r="183" spans="2:13" ht="25.5" x14ac:dyDescent="0.2">
      <c r="B183" s="94" t="s">
        <v>173</v>
      </c>
      <c r="C183" s="49" t="s">
        <v>174</v>
      </c>
      <c r="D183" s="96">
        <f t="shared" ref="D183:L184" si="232">+D184</f>
        <v>120850000</v>
      </c>
      <c r="E183" s="6">
        <f t="shared" si="232"/>
        <v>8430303.2076442521</v>
      </c>
      <c r="F183" s="6">
        <f t="shared" si="232"/>
        <v>8532249.0973200016</v>
      </c>
      <c r="G183" s="6">
        <f t="shared" si="232"/>
        <v>8441120.3432765007</v>
      </c>
      <c r="H183" s="6">
        <f t="shared" si="232"/>
        <v>8418981.5765187517</v>
      </c>
      <c r="I183" s="6">
        <f t="shared" si="232"/>
        <v>8149460.7745694006</v>
      </c>
      <c r="J183" s="6">
        <f t="shared" si="232"/>
        <v>7084066.1459999997</v>
      </c>
      <c r="K183" s="6">
        <f t="shared" si="232"/>
        <v>49056181.145328902</v>
      </c>
      <c r="L183" s="6">
        <f t="shared" si="232"/>
        <v>71793818.854671091</v>
      </c>
    </row>
    <row r="184" spans="2:13" ht="28.5" customHeight="1" x14ac:dyDescent="0.2">
      <c r="B184" s="50" t="s">
        <v>167</v>
      </c>
      <c r="C184" s="84" t="s">
        <v>175</v>
      </c>
      <c r="D184" s="12">
        <f t="shared" si="232"/>
        <v>120850000</v>
      </c>
      <c r="E184" s="12">
        <f t="shared" ref="E184:L184" si="233">+E185+E195</f>
        <v>8430303.2076442521</v>
      </c>
      <c r="F184" s="12">
        <f t="shared" si="233"/>
        <v>8532249.0973200016</v>
      </c>
      <c r="G184" s="12">
        <f t="shared" si="233"/>
        <v>8441120.3432765007</v>
      </c>
      <c r="H184" s="12">
        <f t="shared" si="233"/>
        <v>8418981.5765187517</v>
      </c>
      <c r="I184" s="12">
        <f t="shared" ref="I184:J184" si="234">+I185+I195</f>
        <v>8149460.7745694006</v>
      </c>
      <c r="J184" s="12">
        <f t="shared" si="234"/>
        <v>7084066.1459999997</v>
      </c>
      <c r="K184" s="12">
        <f t="shared" si="233"/>
        <v>49056181.145328902</v>
      </c>
      <c r="L184" s="12">
        <f t="shared" si="233"/>
        <v>71793818.854671091</v>
      </c>
    </row>
    <row r="185" spans="2:13" x14ac:dyDescent="0.2">
      <c r="B185" s="7">
        <v>21</v>
      </c>
      <c r="C185" s="52" t="s">
        <v>5</v>
      </c>
      <c r="D185" s="9">
        <f>+D186+D191+D195</f>
        <v>120850000</v>
      </c>
      <c r="E185" s="9">
        <f t="shared" ref="E185:J185" si="235">+E186+E191</f>
        <v>8425394.4076442514</v>
      </c>
      <c r="F185" s="9">
        <f t="shared" si="235"/>
        <v>8532249.0973200016</v>
      </c>
      <c r="G185" s="9">
        <f t="shared" si="235"/>
        <v>8441120.3432765007</v>
      </c>
      <c r="H185" s="9">
        <f t="shared" si="235"/>
        <v>8418981.5765187517</v>
      </c>
      <c r="I185" s="9">
        <f t="shared" si="235"/>
        <v>8149460.7745694006</v>
      </c>
      <c r="J185" s="9">
        <f t="shared" si="235"/>
        <v>7084066.1459999997</v>
      </c>
      <c r="K185" s="9">
        <f t="shared" ref="K185:L185" si="236">+K186+K191</f>
        <v>49051272.345328905</v>
      </c>
      <c r="L185" s="9">
        <f t="shared" si="236"/>
        <v>57798727.654671095</v>
      </c>
    </row>
    <row r="186" spans="2:13" x14ac:dyDescent="0.2">
      <c r="B186" s="10">
        <v>211</v>
      </c>
      <c r="C186" s="53" t="s">
        <v>6</v>
      </c>
      <c r="D186" s="12">
        <f>+D187+D190</f>
        <v>93500000</v>
      </c>
      <c r="E186" s="12">
        <f t="shared" ref="E186:L186" si="237">+E187+E190</f>
        <v>7329936.557500001</v>
      </c>
      <c r="F186" s="12">
        <f t="shared" ref="F186:G186" si="238">+F187+F190</f>
        <v>7422886.1500000013</v>
      </c>
      <c r="G186" s="12">
        <f t="shared" si="238"/>
        <v>7343708.285000002</v>
      </c>
      <c r="H186" s="12">
        <f t="shared" ref="H186" si="239">+H187+H190</f>
        <v>7314844.1175000016</v>
      </c>
      <c r="I186" s="12">
        <f t="shared" ref="I186:J186" si="240">+I187+I190</f>
        <v>7080911.2460000012</v>
      </c>
      <c r="J186" s="12">
        <f t="shared" si="240"/>
        <v>7084066.1459999997</v>
      </c>
      <c r="K186" s="12">
        <f t="shared" si="237"/>
        <v>43576352.502000004</v>
      </c>
      <c r="L186" s="12">
        <f t="shared" si="237"/>
        <v>49923647.497999996</v>
      </c>
    </row>
    <row r="187" spans="2:13" x14ac:dyDescent="0.2">
      <c r="B187" s="13">
        <v>2111</v>
      </c>
      <c r="C187" s="21" t="s">
        <v>7</v>
      </c>
      <c r="D187" s="15">
        <f t="shared" ref="D187:L187" si="241">+D188</f>
        <v>86500000</v>
      </c>
      <c r="E187" s="15">
        <f t="shared" si="241"/>
        <v>7329936.557500001</v>
      </c>
      <c r="F187" s="15">
        <f t="shared" si="241"/>
        <v>7422886.1500000013</v>
      </c>
      <c r="G187" s="15">
        <f t="shared" si="241"/>
        <v>7343708.285000002</v>
      </c>
      <c r="H187" s="15">
        <f t="shared" si="241"/>
        <v>7314844.1175000016</v>
      </c>
      <c r="I187" s="15">
        <f t="shared" si="241"/>
        <v>7080911.2460000012</v>
      </c>
      <c r="J187" s="15">
        <f t="shared" si="241"/>
        <v>7084066.1459999997</v>
      </c>
      <c r="K187" s="15">
        <f t="shared" si="241"/>
        <v>43576352.502000004</v>
      </c>
      <c r="L187" s="15">
        <f t="shared" si="241"/>
        <v>42923647.497999996</v>
      </c>
    </row>
    <row r="188" spans="2:13" x14ac:dyDescent="0.2">
      <c r="B188" s="16" t="s">
        <v>8</v>
      </c>
      <c r="C188" s="19" t="s">
        <v>9</v>
      </c>
      <c r="D188" s="20">
        <v>86500000</v>
      </c>
      <c r="E188" s="20">
        <v>7329936.557500001</v>
      </c>
      <c r="F188" s="20">
        <v>7422886.1500000013</v>
      </c>
      <c r="G188" s="20">
        <v>7343708.285000002</v>
      </c>
      <c r="H188" s="20">
        <v>7314844.1175000016</v>
      </c>
      <c r="I188" s="20">
        <v>7080911.2460000012</v>
      </c>
      <c r="J188" s="20">
        <v>7084066.1459999997</v>
      </c>
      <c r="K188" s="20">
        <f>+E188+F188+G188+H188+I188+J188</f>
        <v>43576352.502000004</v>
      </c>
      <c r="L188" s="20">
        <f>+D188-K188</f>
        <v>42923647.497999996</v>
      </c>
    </row>
    <row r="189" spans="2:13" x14ac:dyDescent="0.2">
      <c r="B189" s="13">
        <v>2114</v>
      </c>
      <c r="C189" s="21" t="s">
        <v>16</v>
      </c>
      <c r="D189" s="15">
        <f>+D190</f>
        <v>7000000</v>
      </c>
      <c r="E189" s="15">
        <f t="shared" ref="E189" si="242">+E190</f>
        <v>0</v>
      </c>
      <c r="F189" s="15">
        <f t="shared" ref="F189:J189" si="243">+F190</f>
        <v>0</v>
      </c>
      <c r="G189" s="15">
        <f t="shared" si="243"/>
        <v>0</v>
      </c>
      <c r="H189" s="15">
        <f t="shared" si="243"/>
        <v>0</v>
      </c>
      <c r="I189" s="15">
        <f t="shared" si="243"/>
        <v>0</v>
      </c>
      <c r="J189" s="15">
        <f t="shared" si="243"/>
        <v>0</v>
      </c>
      <c r="K189" s="15">
        <f t="shared" ref="K189" si="244">+K190</f>
        <v>0</v>
      </c>
      <c r="L189" s="15">
        <f t="shared" ref="L189" si="245">+L190</f>
        <v>7000000</v>
      </c>
    </row>
    <row r="190" spans="2:13" x14ac:dyDescent="0.2">
      <c r="B190" s="16" t="s">
        <v>171</v>
      </c>
      <c r="C190" s="19" t="s">
        <v>16</v>
      </c>
      <c r="D190" s="20">
        <v>7000000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f>+E190+F190+G190+H190+I190+J190</f>
        <v>0</v>
      </c>
      <c r="L190" s="20">
        <f>+D190-K190</f>
        <v>7000000</v>
      </c>
    </row>
    <row r="191" spans="2:13" x14ac:dyDescent="0.2">
      <c r="B191" s="25">
        <v>2151</v>
      </c>
      <c r="C191" s="76" t="s">
        <v>37</v>
      </c>
      <c r="D191" s="12">
        <f>SUM(D192:D194)</f>
        <v>13350000</v>
      </c>
      <c r="E191" s="12">
        <f t="shared" ref="E191:L191" si="246">+E192+E193+E194</f>
        <v>1095457.8501442496</v>
      </c>
      <c r="F191" s="12">
        <f t="shared" ref="F191:G191" si="247">+F192+F193+F194</f>
        <v>1109362.9473199996</v>
      </c>
      <c r="G191" s="12">
        <f t="shared" si="247"/>
        <v>1097412.0582764996</v>
      </c>
      <c r="H191" s="12">
        <f t="shared" ref="H191" si="248">+H192+H193+H194</f>
        <v>1104137.4590187497</v>
      </c>
      <c r="I191" s="12">
        <f t="shared" ref="I191:J191" si="249">+I192+I193+I194</f>
        <v>1068549.5285693996</v>
      </c>
      <c r="J191" s="12">
        <f t="shared" si="249"/>
        <v>0</v>
      </c>
      <c r="K191" s="12">
        <f t="shared" si="246"/>
        <v>5474919.8433288978</v>
      </c>
      <c r="L191" s="12">
        <f t="shared" si="246"/>
        <v>7875080.1566711022</v>
      </c>
    </row>
    <row r="192" spans="2:13" x14ac:dyDescent="0.2">
      <c r="B192" s="23" t="s">
        <v>38</v>
      </c>
      <c r="C192" s="24" t="s">
        <v>207</v>
      </c>
      <c r="D192" s="20">
        <v>6000000</v>
      </c>
      <c r="E192" s="20">
        <v>514838.26461674954</v>
      </c>
      <c r="F192" s="20">
        <v>521428.39072499954</v>
      </c>
      <c r="G192" s="20">
        <v>515814.68009649951</v>
      </c>
      <c r="H192" s="20">
        <v>517227.43062074948</v>
      </c>
      <c r="I192" s="20">
        <v>500641.59003139951</v>
      </c>
      <c r="J192" s="20">
        <v>0</v>
      </c>
      <c r="K192" s="20">
        <f t="shared" ref="K192:K194" si="250">+E192+F192+G192+H192+I192+J192</f>
        <v>2569950.3560903976</v>
      </c>
      <c r="L192" s="20">
        <f>+D192-K192</f>
        <v>3430049.6439096024</v>
      </c>
    </row>
    <row r="193" spans="2:12" x14ac:dyDescent="0.2">
      <c r="B193" s="23" t="s">
        <v>39</v>
      </c>
      <c r="C193" s="24" t="s">
        <v>208</v>
      </c>
      <c r="D193" s="20">
        <v>6500000</v>
      </c>
      <c r="E193" s="20">
        <v>520425.49558250012</v>
      </c>
      <c r="F193" s="20">
        <v>527024.91665000014</v>
      </c>
      <c r="G193" s="20">
        <v>521403.28823500016</v>
      </c>
      <c r="H193" s="20">
        <v>519353.93234250013</v>
      </c>
      <c r="I193" s="20">
        <v>502744.69846600015</v>
      </c>
      <c r="J193" s="20">
        <v>0</v>
      </c>
      <c r="K193" s="20">
        <f t="shared" si="250"/>
        <v>2590952.3312760005</v>
      </c>
      <c r="L193" s="20">
        <f>+D193-K193</f>
        <v>3909047.6687239995</v>
      </c>
    </row>
    <row r="194" spans="2:12" x14ac:dyDescent="0.2">
      <c r="B194" s="23" t="s">
        <v>40</v>
      </c>
      <c r="C194" s="24" t="s">
        <v>209</v>
      </c>
      <c r="D194" s="20">
        <v>850000</v>
      </c>
      <c r="E194" s="20">
        <v>60194.089944999992</v>
      </c>
      <c r="F194" s="20">
        <v>60909.639944999995</v>
      </c>
      <c r="G194" s="20">
        <v>60194.089944999992</v>
      </c>
      <c r="H194" s="20">
        <v>67556.096055499962</v>
      </c>
      <c r="I194" s="20">
        <v>65163.240071999964</v>
      </c>
      <c r="J194" s="20">
        <v>0</v>
      </c>
      <c r="K194" s="20">
        <f t="shared" si="250"/>
        <v>314017.15596249991</v>
      </c>
      <c r="L194" s="20">
        <f>+D194-K194</f>
        <v>535982.84403750009</v>
      </c>
    </row>
    <row r="195" spans="2:12" x14ac:dyDescent="0.2">
      <c r="B195" s="31">
        <v>22</v>
      </c>
      <c r="C195" s="32" t="s">
        <v>41</v>
      </c>
      <c r="D195" s="9">
        <f t="shared" ref="D195:L195" si="251">+D196</f>
        <v>14000000</v>
      </c>
      <c r="E195" s="9">
        <f t="shared" si="251"/>
        <v>4908.8</v>
      </c>
      <c r="F195" s="9">
        <f t="shared" si="251"/>
        <v>0</v>
      </c>
      <c r="G195" s="9">
        <f t="shared" si="251"/>
        <v>0</v>
      </c>
      <c r="H195" s="9">
        <f t="shared" si="251"/>
        <v>0</v>
      </c>
      <c r="I195" s="9">
        <f t="shared" si="251"/>
        <v>0</v>
      </c>
      <c r="J195" s="9">
        <f t="shared" si="251"/>
        <v>0</v>
      </c>
      <c r="K195" s="9">
        <f t="shared" si="251"/>
        <v>4908.8</v>
      </c>
      <c r="L195" s="9">
        <f t="shared" si="251"/>
        <v>13995091.199999999</v>
      </c>
    </row>
    <row r="196" spans="2:12" x14ac:dyDescent="0.2">
      <c r="B196" s="25">
        <v>222</v>
      </c>
      <c r="C196" s="99" t="s">
        <v>54</v>
      </c>
      <c r="D196" s="12">
        <f t="shared" ref="D196:L196" si="252">SUM(D197:D198)</f>
        <v>14000000</v>
      </c>
      <c r="E196" s="12">
        <f t="shared" si="252"/>
        <v>4908.8</v>
      </c>
      <c r="F196" s="12">
        <f t="shared" si="252"/>
        <v>0</v>
      </c>
      <c r="G196" s="12">
        <f t="shared" si="252"/>
        <v>0</v>
      </c>
      <c r="H196" s="12">
        <f t="shared" si="252"/>
        <v>0</v>
      </c>
      <c r="I196" s="12">
        <f t="shared" ref="I196:J196" si="253">SUM(I197:I198)</f>
        <v>0</v>
      </c>
      <c r="J196" s="12">
        <f t="shared" si="253"/>
        <v>0</v>
      </c>
      <c r="K196" s="12">
        <f t="shared" si="252"/>
        <v>4908.8</v>
      </c>
      <c r="L196" s="12">
        <f t="shared" si="252"/>
        <v>13995091.199999999</v>
      </c>
    </row>
    <row r="197" spans="2:12" x14ac:dyDescent="0.2">
      <c r="B197" s="34" t="s">
        <v>55</v>
      </c>
      <c r="C197" s="24" t="s">
        <v>216</v>
      </c>
      <c r="D197" s="20">
        <v>13000000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f t="shared" ref="K197:K198" si="254">+E197+F197+G197+H197+I197+J197</f>
        <v>0</v>
      </c>
      <c r="L197" s="20">
        <f>+D197-K197</f>
        <v>13000000</v>
      </c>
    </row>
    <row r="198" spans="2:12" x14ac:dyDescent="0.2">
      <c r="B198" s="34" t="s">
        <v>56</v>
      </c>
      <c r="C198" s="24" t="s">
        <v>217</v>
      </c>
      <c r="D198" s="20">
        <v>1000000</v>
      </c>
      <c r="E198" s="20">
        <v>4908.8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f t="shared" si="254"/>
        <v>4908.8</v>
      </c>
      <c r="L198" s="20">
        <f>+D198-K198</f>
        <v>995091.2</v>
      </c>
    </row>
    <row r="199" spans="2:12" x14ac:dyDescent="0.2">
      <c r="B199" s="45"/>
      <c r="C199" s="55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2:12" ht="25.5" x14ac:dyDescent="0.2">
      <c r="B200" s="45"/>
      <c r="C200" s="113" t="s">
        <v>176</v>
      </c>
      <c r="D200" s="44">
        <f>+D186+D191+D195</f>
        <v>120850000</v>
      </c>
      <c r="E200" s="44">
        <f t="shared" ref="E200:L200" si="255">+E186+E191</f>
        <v>8425394.4076442514</v>
      </c>
      <c r="F200" s="44">
        <f t="shared" si="255"/>
        <v>8532249.0973200016</v>
      </c>
      <c r="G200" s="44">
        <f t="shared" si="255"/>
        <v>8441120.3432765007</v>
      </c>
      <c r="H200" s="44">
        <f t="shared" si="255"/>
        <v>8418981.5765187517</v>
      </c>
      <c r="I200" s="44">
        <f t="shared" ref="I200:J200" si="256">+I186+I191</f>
        <v>8149460.7745694006</v>
      </c>
      <c r="J200" s="44">
        <f t="shared" si="256"/>
        <v>7084066.1459999997</v>
      </c>
      <c r="K200" s="44">
        <f t="shared" si="255"/>
        <v>49051272.345328905</v>
      </c>
      <c r="L200" s="44">
        <f t="shared" si="255"/>
        <v>57798727.654671095</v>
      </c>
    </row>
    <row r="201" spans="2:12" x14ac:dyDescent="0.2">
      <c r="B201" s="47"/>
      <c r="C201" s="48"/>
      <c r="D201" s="6"/>
      <c r="E201" s="6"/>
      <c r="F201" s="6"/>
      <c r="G201" s="6"/>
      <c r="H201" s="6"/>
      <c r="I201" s="6"/>
      <c r="J201" s="6"/>
      <c r="K201" s="6"/>
      <c r="L201" s="6"/>
    </row>
    <row r="202" spans="2:12" ht="41.25" customHeight="1" x14ac:dyDescent="0.2">
      <c r="B202" s="5" t="s">
        <v>177</v>
      </c>
      <c r="C202" s="114" t="s">
        <v>178</v>
      </c>
      <c r="D202" s="6">
        <f t="shared" ref="D202:L202" si="257">+D203</f>
        <v>11100000</v>
      </c>
      <c r="E202" s="6">
        <f t="shared" si="257"/>
        <v>552664.38180715009</v>
      </c>
      <c r="F202" s="6">
        <f t="shared" si="257"/>
        <v>486914.52180715004</v>
      </c>
      <c r="G202" s="6">
        <f t="shared" si="257"/>
        <v>486914.52180715004</v>
      </c>
      <c r="H202" s="6">
        <f t="shared" si="257"/>
        <v>764843.88180715009</v>
      </c>
      <c r="I202" s="6">
        <f t="shared" si="257"/>
        <v>740490.68278914993</v>
      </c>
      <c r="J202" s="6">
        <f t="shared" si="257"/>
        <v>998486.07850000006</v>
      </c>
      <c r="K202" s="6">
        <f t="shared" si="257"/>
        <v>4030314.0685177501</v>
      </c>
      <c r="L202" s="6">
        <f t="shared" si="257"/>
        <v>7069685.9314822489</v>
      </c>
    </row>
    <row r="203" spans="2:12" ht="25.5" x14ac:dyDescent="0.2">
      <c r="B203" s="58" t="s">
        <v>167</v>
      </c>
      <c r="C203" s="115" t="s">
        <v>179</v>
      </c>
      <c r="D203" s="59">
        <f>+D204+D214+D217</f>
        <v>11100000</v>
      </c>
      <c r="E203" s="59">
        <f t="shared" ref="E203:K203" si="258">+E204+E214+E217</f>
        <v>552664.38180715009</v>
      </c>
      <c r="F203" s="59">
        <f t="shared" ref="F203:G203" si="259">+F204+F214+F217</f>
        <v>486914.52180715004</v>
      </c>
      <c r="G203" s="59">
        <f t="shared" si="259"/>
        <v>486914.52180715004</v>
      </c>
      <c r="H203" s="59">
        <f t="shared" ref="H203" si="260">+H204+H214+H217</f>
        <v>764843.88180715009</v>
      </c>
      <c r="I203" s="59">
        <f t="shared" ref="I203:J203" si="261">+I204+I214+I217</f>
        <v>740490.68278914993</v>
      </c>
      <c r="J203" s="59">
        <f t="shared" si="261"/>
        <v>998486.07850000006</v>
      </c>
      <c r="K203" s="59">
        <f t="shared" si="258"/>
        <v>4030314.0685177501</v>
      </c>
      <c r="L203" s="59">
        <f>+L204+L214+L217</f>
        <v>7069685.9314822489</v>
      </c>
    </row>
    <row r="204" spans="2:12" x14ac:dyDescent="0.2">
      <c r="B204" s="7">
        <v>21</v>
      </c>
      <c r="C204" s="8" t="s">
        <v>5</v>
      </c>
      <c r="D204" s="9">
        <f t="shared" ref="D204:L204" si="262">+D205+D210</f>
        <v>4900000</v>
      </c>
      <c r="E204" s="9">
        <f t="shared" si="262"/>
        <v>486914.52180715004</v>
      </c>
      <c r="F204" s="9">
        <f t="shared" si="262"/>
        <v>486914.52180715004</v>
      </c>
      <c r="G204" s="9">
        <f t="shared" si="262"/>
        <v>486914.52180715004</v>
      </c>
      <c r="H204" s="9">
        <f t="shared" si="262"/>
        <v>487343.88180715003</v>
      </c>
      <c r="I204" s="9">
        <f t="shared" ref="I204:J204" si="263">+I205+I210</f>
        <v>400350.68278914999</v>
      </c>
      <c r="J204" s="9">
        <f t="shared" si="263"/>
        <v>348438.5785</v>
      </c>
      <c r="K204" s="9">
        <f t="shared" si="262"/>
        <v>2696876.7085177503</v>
      </c>
      <c r="L204" s="9">
        <f t="shared" si="262"/>
        <v>2203123.2914822497</v>
      </c>
    </row>
    <row r="205" spans="2:12" x14ac:dyDescent="0.2">
      <c r="B205" s="10">
        <v>211</v>
      </c>
      <c r="C205" s="53" t="s">
        <v>6</v>
      </c>
      <c r="D205" s="12">
        <f t="shared" ref="D205:L205" si="264">+D206</f>
        <v>4200000</v>
      </c>
      <c r="E205" s="12">
        <f t="shared" si="264"/>
        <v>423900.79850000003</v>
      </c>
      <c r="F205" s="12">
        <f t="shared" si="264"/>
        <v>423900.79850000003</v>
      </c>
      <c r="G205" s="12">
        <f t="shared" si="264"/>
        <v>423900.79850000003</v>
      </c>
      <c r="H205" s="12">
        <f t="shared" si="264"/>
        <v>423900.79850000003</v>
      </c>
      <c r="I205" s="12">
        <f t="shared" si="264"/>
        <v>348438.5785</v>
      </c>
      <c r="J205" s="12">
        <f t="shared" si="264"/>
        <v>348438.5785</v>
      </c>
      <c r="K205" s="12">
        <f t="shared" si="264"/>
        <v>2392480.3510000003</v>
      </c>
      <c r="L205" s="12">
        <f t="shared" si="264"/>
        <v>1807519.6489999997</v>
      </c>
    </row>
    <row r="206" spans="2:12" x14ac:dyDescent="0.2">
      <c r="B206" s="13">
        <v>2111</v>
      </c>
      <c r="C206" s="21" t="s">
        <v>7</v>
      </c>
      <c r="D206" s="15">
        <f t="shared" ref="D206" si="265">+D207+D209</f>
        <v>4200000</v>
      </c>
      <c r="E206" s="15">
        <f t="shared" ref="E206:L206" si="266">+E207+E209</f>
        <v>423900.79850000003</v>
      </c>
      <c r="F206" s="15">
        <f t="shared" ref="F206:G206" si="267">+F207+F209</f>
        <v>423900.79850000003</v>
      </c>
      <c r="G206" s="15">
        <f t="shared" si="267"/>
        <v>423900.79850000003</v>
      </c>
      <c r="H206" s="15">
        <f t="shared" ref="H206" si="268">+H207+H209</f>
        <v>423900.79850000003</v>
      </c>
      <c r="I206" s="15">
        <f t="shared" ref="I206:J206" si="269">+I207+I209</f>
        <v>348438.5785</v>
      </c>
      <c r="J206" s="15">
        <f t="shared" si="269"/>
        <v>348438.5785</v>
      </c>
      <c r="K206" s="15">
        <f t="shared" si="266"/>
        <v>2392480.3510000003</v>
      </c>
      <c r="L206" s="15">
        <f t="shared" si="266"/>
        <v>1807519.6489999997</v>
      </c>
    </row>
    <row r="207" spans="2:12" x14ac:dyDescent="0.2">
      <c r="B207" s="16" t="s">
        <v>8</v>
      </c>
      <c r="C207" s="19" t="s">
        <v>201</v>
      </c>
      <c r="D207" s="20">
        <v>3700000</v>
      </c>
      <c r="E207" s="20">
        <v>423900.79850000003</v>
      </c>
      <c r="F207" s="20">
        <v>423900.79850000003</v>
      </c>
      <c r="G207" s="20">
        <v>423900.79850000003</v>
      </c>
      <c r="H207" s="20">
        <v>423900.79850000003</v>
      </c>
      <c r="I207" s="20">
        <v>348438.5785</v>
      </c>
      <c r="J207" s="20">
        <v>348438.5785</v>
      </c>
      <c r="K207" s="20">
        <f>+E207+F207+G207+H207+I207+J207</f>
        <v>2392480.3510000003</v>
      </c>
      <c r="L207" s="20">
        <f>+D207-K207</f>
        <v>1307519.6489999997</v>
      </c>
    </row>
    <row r="208" spans="2:12" x14ac:dyDescent="0.2">
      <c r="B208" s="13">
        <v>2114</v>
      </c>
      <c r="C208" s="21" t="s">
        <v>16</v>
      </c>
      <c r="D208" s="15">
        <f>+D209</f>
        <v>500000</v>
      </c>
      <c r="E208" s="15">
        <f t="shared" ref="E208" si="270">+E209</f>
        <v>0</v>
      </c>
      <c r="F208" s="15">
        <f t="shared" ref="F208:J208" si="271">+F209</f>
        <v>0</v>
      </c>
      <c r="G208" s="15">
        <f t="shared" si="271"/>
        <v>0</v>
      </c>
      <c r="H208" s="15">
        <f t="shared" si="271"/>
        <v>0</v>
      </c>
      <c r="I208" s="15">
        <f t="shared" si="271"/>
        <v>0</v>
      </c>
      <c r="J208" s="15">
        <f t="shared" si="271"/>
        <v>0</v>
      </c>
      <c r="K208" s="15">
        <f t="shared" ref="K208" si="272">+K209</f>
        <v>0</v>
      </c>
      <c r="L208" s="15">
        <f t="shared" ref="L208" si="273">+L209</f>
        <v>500000</v>
      </c>
    </row>
    <row r="209" spans="2:14" x14ac:dyDescent="0.2">
      <c r="B209" s="16" t="s">
        <v>171</v>
      </c>
      <c r="C209" s="19" t="s">
        <v>266</v>
      </c>
      <c r="D209" s="20">
        <v>500000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f>+E209+F209+G209+H209+I209+J209</f>
        <v>0</v>
      </c>
      <c r="L209" s="20">
        <f>+D209-K209</f>
        <v>500000</v>
      </c>
    </row>
    <row r="210" spans="2:14" x14ac:dyDescent="0.2">
      <c r="B210" s="25">
        <v>215</v>
      </c>
      <c r="C210" s="76" t="s">
        <v>37</v>
      </c>
      <c r="D210" s="12">
        <f t="shared" ref="D210" si="274">+D211+D212+D213</f>
        <v>700000</v>
      </c>
      <c r="E210" s="12">
        <f t="shared" ref="E210:L210" si="275">+E211+E212+E213</f>
        <v>63013.723307149994</v>
      </c>
      <c r="F210" s="12">
        <f t="shared" ref="F210:G210" si="276">+F211+F212+F213</f>
        <v>63013.723307149994</v>
      </c>
      <c r="G210" s="12">
        <f t="shared" si="276"/>
        <v>63013.723307149994</v>
      </c>
      <c r="H210" s="12">
        <f t="shared" ref="H210" si="277">+H211+H212+H213</f>
        <v>63443.083307149995</v>
      </c>
      <c r="I210" s="12">
        <f t="shared" ref="I210:J210" si="278">+I211+I212+I213</f>
        <v>51912.104289149996</v>
      </c>
      <c r="J210" s="12">
        <f t="shared" si="278"/>
        <v>0</v>
      </c>
      <c r="K210" s="12">
        <f t="shared" si="275"/>
        <v>304396.35751775006</v>
      </c>
      <c r="L210" s="12">
        <f t="shared" si="275"/>
        <v>395603.64248224994</v>
      </c>
    </row>
    <row r="211" spans="2:14" x14ac:dyDescent="0.2">
      <c r="B211" s="23" t="s">
        <v>38</v>
      </c>
      <c r="C211" s="24" t="s">
        <v>207</v>
      </c>
      <c r="D211" s="20">
        <v>300000</v>
      </c>
      <c r="E211" s="20">
        <v>30054.566613650004</v>
      </c>
      <c r="F211" s="20">
        <v>30054.566613650004</v>
      </c>
      <c r="G211" s="20">
        <v>30054.566613650004</v>
      </c>
      <c r="H211" s="20">
        <v>30054.566613650004</v>
      </c>
      <c r="I211" s="20">
        <v>24704.295215650003</v>
      </c>
      <c r="J211" s="20">
        <v>0</v>
      </c>
      <c r="K211" s="20">
        <f t="shared" ref="K211:K213" si="279">+E211+F211+G211+H211+I211+J211</f>
        <v>144922.56167025003</v>
      </c>
      <c r="L211" s="20">
        <f>+D211-K211</f>
        <v>155077.43832974997</v>
      </c>
    </row>
    <row r="212" spans="2:14" x14ac:dyDescent="0.2">
      <c r="B212" s="23" t="s">
        <v>39</v>
      </c>
      <c r="C212" s="24" t="s">
        <v>208</v>
      </c>
      <c r="D212" s="20">
        <v>350000</v>
      </c>
      <c r="E212" s="20">
        <v>30096.956693499997</v>
      </c>
      <c r="F212" s="20">
        <v>30096.956693499997</v>
      </c>
      <c r="G212" s="20">
        <v>30096.956693499997</v>
      </c>
      <c r="H212" s="20">
        <v>30096.956693499997</v>
      </c>
      <c r="I212" s="20">
        <v>24739.139073499999</v>
      </c>
      <c r="J212" s="20">
        <v>0</v>
      </c>
      <c r="K212" s="20">
        <f t="shared" si="279"/>
        <v>145126.96584749999</v>
      </c>
      <c r="L212" s="20">
        <f>+D212-K212</f>
        <v>204873.03415250001</v>
      </c>
    </row>
    <row r="213" spans="2:14" x14ac:dyDescent="0.2">
      <c r="B213" s="23" t="s">
        <v>40</v>
      </c>
      <c r="C213" s="24" t="s">
        <v>209</v>
      </c>
      <c r="D213" s="20">
        <v>50000</v>
      </c>
      <c r="E213" s="20">
        <v>2862.2</v>
      </c>
      <c r="F213" s="20">
        <v>2862.2</v>
      </c>
      <c r="G213" s="20">
        <v>2862.2</v>
      </c>
      <c r="H213" s="20">
        <v>3291.56</v>
      </c>
      <c r="I213" s="20">
        <v>2468.67</v>
      </c>
      <c r="J213" s="20">
        <v>0</v>
      </c>
      <c r="K213" s="20">
        <f t="shared" si="279"/>
        <v>14346.829999999998</v>
      </c>
      <c r="L213" s="20">
        <f>+D213-K213</f>
        <v>35653.17</v>
      </c>
    </row>
    <row r="214" spans="2:14" x14ac:dyDescent="0.2">
      <c r="B214" s="31">
        <v>22</v>
      </c>
      <c r="C214" s="116" t="s">
        <v>41</v>
      </c>
      <c r="D214" s="9">
        <f t="shared" ref="D214:L214" si="280">+D215</f>
        <v>5000000</v>
      </c>
      <c r="E214" s="9">
        <f t="shared" si="280"/>
        <v>2000</v>
      </c>
      <c r="F214" s="9">
        <f t="shared" si="280"/>
        <v>0</v>
      </c>
      <c r="G214" s="125">
        <f t="shared" si="280"/>
        <v>0</v>
      </c>
      <c r="H214" s="9">
        <f t="shared" si="280"/>
        <v>0</v>
      </c>
      <c r="I214" s="9">
        <f t="shared" si="280"/>
        <v>340140</v>
      </c>
      <c r="J214" s="9">
        <f t="shared" si="280"/>
        <v>650047.5</v>
      </c>
      <c r="K214" s="9">
        <f t="shared" si="280"/>
        <v>992187.5</v>
      </c>
      <c r="L214" s="9">
        <f t="shared" si="280"/>
        <v>4007812.5</v>
      </c>
    </row>
    <row r="215" spans="2:14" x14ac:dyDescent="0.2">
      <c r="B215" s="25">
        <v>228</v>
      </c>
      <c r="C215" s="99" t="s">
        <v>267</v>
      </c>
      <c r="D215" s="12">
        <f t="shared" ref="D215:K215" si="281">SUM(D216:D216)</f>
        <v>5000000</v>
      </c>
      <c r="E215" s="117">
        <f t="shared" si="281"/>
        <v>2000</v>
      </c>
      <c r="F215" s="117">
        <f t="shared" si="281"/>
        <v>0</v>
      </c>
      <c r="G215" s="117">
        <f t="shared" si="281"/>
        <v>0</v>
      </c>
      <c r="H215" s="117">
        <f t="shared" si="281"/>
        <v>0</v>
      </c>
      <c r="I215" s="117">
        <f t="shared" si="281"/>
        <v>340140</v>
      </c>
      <c r="J215" s="117">
        <f t="shared" si="281"/>
        <v>650047.5</v>
      </c>
      <c r="K215" s="117">
        <f t="shared" si="281"/>
        <v>992187.5</v>
      </c>
      <c r="L215" s="117">
        <f>+L216</f>
        <v>4007812.5</v>
      </c>
    </row>
    <row r="216" spans="2:14" x14ac:dyDescent="0.2">
      <c r="B216" s="23" t="s">
        <v>81</v>
      </c>
      <c r="C216" s="33" t="s">
        <v>299</v>
      </c>
      <c r="D216" s="80">
        <v>5000000</v>
      </c>
      <c r="E216" s="20">
        <v>2000</v>
      </c>
      <c r="F216" s="20">
        <v>0</v>
      </c>
      <c r="G216" s="20">
        <v>0</v>
      </c>
      <c r="H216" s="20">
        <v>0</v>
      </c>
      <c r="I216" s="20">
        <v>340140</v>
      </c>
      <c r="J216" s="20">
        <v>650047.5</v>
      </c>
      <c r="K216" s="20">
        <f>+E216+F216+G216+H216+I216+J216</f>
        <v>992187.5</v>
      </c>
      <c r="L216" s="20">
        <f>+D216-K216</f>
        <v>4007812.5</v>
      </c>
    </row>
    <row r="217" spans="2:14" x14ac:dyDescent="0.2">
      <c r="B217" s="31">
        <v>24</v>
      </c>
      <c r="C217" s="107" t="s">
        <v>143</v>
      </c>
      <c r="D217" s="9">
        <f>+D218</f>
        <v>1200000</v>
      </c>
      <c r="E217" s="9">
        <f t="shared" ref="E217:L217" si="282">+E218</f>
        <v>63749.86</v>
      </c>
      <c r="F217" s="9">
        <f t="shared" si="282"/>
        <v>0</v>
      </c>
      <c r="G217" s="9">
        <f t="shared" si="282"/>
        <v>0</v>
      </c>
      <c r="H217" s="9">
        <f t="shared" si="282"/>
        <v>277500</v>
      </c>
      <c r="I217" s="9">
        <f t="shared" si="282"/>
        <v>0</v>
      </c>
      <c r="J217" s="9">
        <f t="shared" si="282"/>
        <v>0</v>
      </c>
      <c r="K217" s="9">
        <f t="shared" si="282"/>
        <v>341249.86</v>
      </c>
      <c r="L217" s="9">
        <f t="shared" si="282"/>
        <v>858750.14</v>
      </c>
    </row>
    <row r="218" spans="2:14" ht="15" customHeight="1" x14ac:dyDescent="0.2">
      <c r="B218" s="25">
        <v>241</v>
      </c>
      <c r="C218" s="76" t="s">
        <v>144</v>
      </c>
      <c r="D218" s="30">
        <f>+D219+D221</f>
        <v>1200000</v>
      </c>
      <c r="E218" s="12">
        <f t="shared" ref="E218:L218" si="283">+E219+E221</f>
        <v>63749.86</v>
      </c>
      <c r="F218" s="12">
        <f t="shared" ref="F218:G218" si="284">+F219+F221</f>
        <v>0</v>
      </c>
      <c r="G218" s="12">
        <f t="shared" si="284"/>
        <v>0</v>
      </c>
      <c r="H218" s="12">
        <f t="shared" ref="H218" si="285">+H219+H221</f>
        <v>277500</v>
      </c>
      <c r="I218" s="12">
        <f t="shared" ref="I218:J218" si="286">+I219+I221</f>
        <v>0</v>
      </c>
      <c r="J218" s="12">
        <f t="shared" si="286"/>
        <v>0</v>
      </c>
      <c r="K218" s="12">
        <f t="shared" si="283"/>
        <v>341249.86</v>
      </c>
      <c r="L218" s="12">
        <f t="shared" si="283"/>
        <v>858750.14</v>
      </c>
      <c r="N218" s="123"/>
    </row>
    <row r="219" spans="2:14" ht="15.75" customHeight="1" x14ac:dyDescent="0.2">
      <c r="B219" s="23" t="s">
        <v>145</v>
      </c>
      <c r="C219" s="33" t="s">
        <v>255</v>
      </c>
      <c r="D219" s="20">
        <v>500000</v>
      </c>
      <c r="E219" s="80">
        <v>0</v>
      </c>
      <c r="F219" s="80">
        <v>0</v>
      </c>
      <c r="G219" s="80">
        <v>0</v>
      </c>
      <c r="H219" s="80">
        <v>0</v>
      </c>
      <c r="I219" s="80">
        <v>0</v>
      </c>
      <c r="J219" s="80">
        <v>0</v>
      </c>
      <c r="K219" s="80">
        <f>+E219+F219+G219+H219+I219+J219</f>
        <v>0</v>
      </c>
      <c r="L219" s="80">
        <f>+D219-K219</f>
        <v>500000</v>
      </c>
    </row>
    <row r="220" spans="2:14" ht="15.75" customHeight="1" x14ac:dyDescent="0.2">
      <c r="B220" s="25">
        <v>247</v>
      </c>
      <c r="C220" s="29" t="s">
        <v>146</v>
      </c>
      <c r="D220" s="12">
        <f t="shared" ref="D220:L220" si="287">+D221</f>
        <v>700000</v>
      </c>
      <c r="E220" s="12">
        <f t="shared" si="287"/>
        <v>63749.86</v>
      </c>
      <c r="F220" s="12">
        <f t="shared" si="287"/>
        <v>0</v>
      </c>
      <c r="G220" s="12">
        <f t="shared" si="287"/>
        <v>0</v>
      </c>
      <c r="H220" s="12">
        <f t="shared" si="287"/>
        <v>277500</v>
      </c>
      <c r="I220" s="12">
        <f t="shared" si="287"/>
        <v>0</v>
      </c>
      <c r="J220" s="12">
        <f t="shared" si="287"/>
        <v>0</v>
      </c>
      <c r="K220" s="12">
        <f t="shared" si="287"/>
        <v>341249.86</v>
      </c>
      <c r="L220" s="12">
        <f t="shared" si="287"/>
        <v>358750.14</v>
      </c>
    </row>
    <row r="221" spans="2:14" ht="26.25" customHeight="1" x14ac:dyDescent="0.2">
      <c r="B221" s="34" t="s">
        <v>147</v>
      </c>
      <c r="C221" s="81" t="s">
        <v>268</v>
      </c>
      <c r="D221" s="20">
        <v>700000</v>
      </c>
      <c r="E221" s="20">
        <v>63749.86</v>
      </c>
      <c r="F221" s="20">
        <v>0</v>
      </c>
      <c r="G221" s="20">
        <v>0</v>
      </c>
      <c r="H221" s="20">
        <v>277500</v>
      </c>
      <c r="I221" s="20">
        <v>0</v>
      </c>
      <c r="J221" s="20">
        <v>0</v>
      </c>
      <c r="K221" s="20">
        <f>+E221+F221+G221+H221+I221+J221</f>
        <v>341249.86</v>
      </c>
      <c r="L221" s="20">
        <f>+D221-K221</f>
        <v>358750.14</v>
      </c>
    </row>
    <row r="222" spans="2:14" ht="17.25" customHeight="1" x14ac:dyDescent="0.2">
      <c r="B222" s="60" t="s">
        <v>177</v>
      </c>
      <c r="C222" s="57" t="s">
        <v>180</v>
      </c>
      <c r="D222" s="44">
        <f t="shared" ref="D222:L222" si="288">+D204+D214+D217</f>
        <v>11100000</v>
      </c>
      <c r="E222" s="44">
        <f t="shared" si="288"/>
        <v>552664.38180715009</v>
      </c>
      <c r="F222" s="44">
        <f t="shared" si="288"/>
        <v>486914.52180715004</v>
      </c>
      <c r="G222" s="44">
        <f t="shared" si="288"/>
        <v>486914.52180715004</v>
      </c>
      <c r="H222" s="44">
        <f t="shared" ref="H222" si="289">+H204+H214+H217</f>
        <v>764843.88180715009</v>
      </c>
      <c r="I222" s="44">
        <f t="shared" ref="I222:J222" si="290">+I204+I214+I217</f>
        <v>740490.68278914993</v>
      </c>
      <c r="J222" s="44">
        <f t="shared" si="290"/>
        <v>998486.07850000006</v>
      </c>
      <c r="K222" s="44">
        <f t="shared" si="288"/>
        <v>4030314.0685177501</v>
      </c>
      <c r="L222" s="44">
        <f t="shared" si="288"/>
        <v>7069685.9314822489</v>
      </c>
    </row>
    <row r="223" spans="2:14" x14ac:dyDescent="0.2">
      <c r="B223" s="61"/>
      <c r="C223" s="62"/>
      <c r="D223" s="63"/>
      <c r="E223" s="63"/>
      <c r="F223" s="63"/>
      <c r="G223" s="63"/>
      <c r="H223" s="63"/>
      <c r="I223" s="63"/>
      <c r="J223" s="63"/>
      <c r="K223" s="63"/>
      <c r="L223" s="63"/>
    </row>
    <row r="224" spans="2:14" x14ac:dyDescent="0.2">
      <c r="B224" s="64"/>
      <c r="C224" s="65" t="s">
        <v>181</v>
      </c>
      <c r="D224" s="66">
        <f t="shared" ref="D224:L224" si="291">+D4+D165+D183+D202</f>
        <v>951881669</v>
      </c>
      <c r="E224" s="66">
        <f t="shared" si="291"/>
        <v>61032936.44058948</v>
      </c>
      <c r="F224" s="66">
        <f t="shared" si="291"/>
        <v>68719929.829105496</v>
      </c>
      <c r="G224" s="66">
        <f t="shared" si="291"/>
        <v>82209084.397021458</v>
      </c>
      <c r="H224" s="66">
        <f t="shared" ref="H224" si="292">+H4+H165+H183+H202</f>
        <v>59181139.10788358</v>
      </c>
      <c r="I224" s="66">
        <f t="shared" ref="I224:J224" si="293">+I4+I165+I183+I202</f>
        <v>76178892.962740377</v>
      </c>
      <c r="J224" s="66">
        <f t="shared" si="293"/>
        <v>56551952.290547036</v>
      </c>
      <c r="K224" s="66">
        <f t="shared" si="291"/>
        <v>403873935.0278874</v>
      </c>
      <c r="L224" s="66">
        <f t="shared" si="291"/>
        <v>548007733.97211254</v>
      </c>
    </row>
    <row r="225" spans="1:12" s="75" customFormat="1" x14ac:dyDescent="0.2">
      <c r="B225" s="72"/>
      <c r="C225" s="73"/>
      <c r="D225" s="74"/>
      <c r="E225" s="74"/>
      <c r="F225" s="74"/>
      <c r="G225" s="74"/>
      <c r="H225" s="74"/>
      <c r="I225" s="74"/>
      <c r="J225" s="74"/>
      <c r="K225" s="74"/>
      <c r="L225" s="74"/>
    </row>
    <row r="226" spans="1:12" s="75" customFormat="1" x14ac:dyDescent="0.2">
      <c r="B226" s="72"/>
      <c r="C226" s="73"/>
      <c r="D226" s="74"/>
      <c r="E226" s="74"/>
      <c r="F226" s="74"/>
      <c r="G226" s="74"/>
      <c r="H226" s="74"/>
      <c r="I226" s="74"/>
      <c r="J226" s="74"/>
      <c r="K226" s="74"/>
      <c r="L226" s="74"/>
    </row>
    <row r="227" spans="1:12" s="75" customFormat="1" x14ac:dyDescent="0.2">
      <c r="B227" s="72"/>
      <c r="C227" s="73"/>
      <c r="D227" s="74"/>
      <c r="E227" s="74"/>
      <c r="F227" s="74"/>
      <c r="G227" s="74"/>
      <c r="H227" s="74"/>
      <c r="I227" s="74"/>
      <c r="J227" s="74"/>
      <c r="K227" s="74"/>
      <c r="L227" s="74"/>
    </row>
    <row r="228" spans="1:12" s="75" customFormat="1" x14ac:dyDescent="0.2">
      <c r="B228" s="72"/>
      <c r="C228" s="73"/>
      <c r="D228" s="74"/>
      <c r="E228" s="74"/>
      <c r="F228" s="74"/>
      <c r="G228" s="74"/>
      <c r="H228" s="74"/>
      <c r="I228" s="74"/>
      <c r="J228" s="74"/>
      <c r="K228" s="74"/>
      <c r="L228" s="74"/>
    </row>
    <row r="229" spans="1:12" s="75" customFormat="1" x14ac:dyDescent="0.2">
      <c r="B229" s="72"/>
      <c r="C229" s="73"/>
      <c r="D229" s="74"/>
      <c r="E229" s="74"/>
      <c r="F229" s="74"/>
      <c r="G229" s="74"/>
      <c r="H229" s="74"/>
      <c r="I229" s="74"/>
      <c r="J229" s="74"/>
      <c r="K229" s="74"/>
      <c r="L229" s="74"/>
    </row>
    <row r="230" spans="1:12" s="75" customFormat="1" x14ac:dyDescent="0.2">
      <c r="B230" s="72"/>
      <c r="C230" s="73"/>
      <c r="D230" s="74"/>
      <c r="E230" s="74"/>
      <c r="F230" s="74"/>
      <c r="G230" s="74"/>
      <c r="H230" s="74"/>
      <c r="I230" s="74"/>
      <c r="J230" s="74"/>
      <c r="K230" s="74"/>
      <c r="L230" s="74"/>
    </row>
    <row r="231" spans="1:12" s="75" customFormat="1" x14ac:dyDescent="0.2"/>
    <row r="232" spans="1:12" s="75" customFormat="1" x14ac:dyDescent="0.2">
      <c r="B232" s="87"/>
    </row>
    <row r="233" spans="1:12" ht="18.75" customHeight="1" x14ac:dyDescent="0.2">
      <c r="B233" s="88" t="s">
        <v>195</v>
      </c>
      <c r="C233" s="88"/>
      <c r="D233" s="90"/>
      <c r="E233" s="90" t="s">
        <v>200</v>
      </c>
      <c r="K233" s="67" t="s">
        <v>274</v>
      </c>
    </row>
    <row r="234" spans="1:12" ht="17.25" customHeight="1" x14ac:dyDescent="0.2">
      <c r="A234" s="86"/>
      <c r="B234" s="89" t="s">
        <v>196</v>
      </c>
      <c r="C234" s="89"/>
      <c r="D234" s="90"/>
      <c r="E234" s="89" t="s">
        <v>198</v>
      </c>
      <c r="F234" s="86"/>
      <c r="G234" s="86"/>
      <c r="H234" s="86"/>
      <c r="I234" s="86"/>
      <c r="J234" s="86"/>
      <c r="K234" s="86" t="s">
        <v>199</v>
      </c>
    </row>
    <row r="235" spans="1:12" ht="19.5" customHeight="1" x14ac:dyDescent="0.2">
      <c r="B235" s="90" t="s">
        <v>197</v>
      </c>
      <c r="C235" s="90"/>
      <c r="E235" s="68" t="s">
        <v>276</v>
      </c>
      <c r="F235" s="68"/>
      <c r="G235" s="68"/>
      <c r="H235" s="68"/>
      <c r="I235" s="68"/>
      <c r="J235" s="68"/>
      <c r="K235" s="68" t="s">
        <v>275</v>
      </c>
      <c r="L235" s="68"/>
    </row>
    <row r="236" spans="1:12" ht="26.25" customHeight="1" x14ac:dyDescent="0.2">
      <c r="B236" s="69"/>
      <c r="C236" s="83"/>
      <c r="D236" s="70"/>
      <c r="E236" s="70"/>
      <c r="F236" s="70"/>
      <c r="G236" s="70"/>
      <c r="H236" s="70"/>
      <c r="I236" s="70"/>
      <c r="J236" s="70"/>
      <c r="K236" s="70"/>
      <c r="L236" s="70"/>
    </row>
    <row r="237" spans="1:12" ht="26.25" customHeight="1" x14ac:dyDescent="0.2">
      <c r="B237" s="69"/>
      <c r="C237" s="83"/>
      <c r="D237" s="70"/>
      <c r="E237" s="70"/>
      <c r="F237" s="70"/>
      <c r="G237" s="70"/>
      <c r="H237" s="70"/>
      <c r="I237" s="70"/>
      <c r="J237" s="70"/>
      <c r="K237" s="70"/>
      <c r="L237" s="70"/>
    </row>
    <row r="238" spans="1:12" ht="26.25" customHeight="1" x14ac:dyDescent="0.2">
      <c r="B238" s="69"/>
      <c r="C238" s="83"/>
      <c r="D238" s="70"/>
      <c r="E238" s="70"/>
      <c r="F238" s="70"/>
      <c r="G238" s="70"/>
      <c r="H238" s="70"/>
      <c r="I238" s="70"/>
      <c r="J238" s="70"/>
      <c r="K238" s="70"/>
      <c r="L238" s="70"/>
    </row>
    <row r="239" spans="1:12" ht="26.25" customHeight="1" x14ac:dyDescent="0.2">
      <c r="B239" s="67" t="s">
        <v>282</v>
      </c>
      <c r="J239" s="70"/>
      <c r="K239" s="70"/>
      <c r="L239" s="70"/>
    </row>
    <row r="240" spans="1:12" x14ac:dyDescent="0.2">
      <c r="B240" s="67" t="s">
        <v>273</v>
      </c>
    </row>
    <row r="242" spans="2:3" x14ac:dyDescent="0.2">
      <c r="B242" s="86" t="s">
        <v>284</v>
      </c>
      <c r="C242" s="86"/>
    </row>
    <row r="244" spans="2:3" x14ac:dyDescent="0.2">
      <c r="B244" s="67" t="s">
        <v>313</v>
      </c>
    </row>
    <row r="247" spans="2:3" ht="13.5" customHeight="1" x14ac:dyDescent="0.2"/>
  </sheetData>
  <autoFilter ref="B2:L226"/>
  <printOptions horizontalCentered="1"/>
  <pageMargins left="0.70866141732283461" right="0.70866141732283461" top="1.889763779527559" bottom="0.74803149606299213" header="0" footer="0.31496062992125984"/>
  <pageSetup paperSize="5" scale="76" fitToHeight="0" orientation="landscape" horizontalDpi="4294967295" verticalDpi="4294967295" r:id="rId1"/>
  <headerFooter>
    <oddHeader>&amp;C
&amp;G
TRIBUNAL SUPERIOR ELECTORAL 
DIRECCION FINANCIERA 
EJECUCION PRESUPUESTARIA AL 30 DE JUNIO 2023
VALORES EN RD$</oddHeader>
    <oddFooter>&amp;RPágina &amp;P</oddFooter>
  </headerFooter>
  <rowBreaks count="4" manualBreakCount="4">
    <brk id="72" max="11" man="1"/>
    <brk id="113" max="11" man="1"/>
    <brk id="148" max="11" man="1"/>
    <brk id="215" max="11" man="1"/>
  </rowBreaks>
  <ignoredErrors>
    <ignoredError sqref="K9:L9 E167 K93:L93 K167:L167 K171:L171 K208:L208 L216:L220 K220 K12:L12 K27 K50:L50 K65:L65 K146:L146 F170 F172:F173 F167:F168 K29 K31 K35 K53:L53 K56:L56 K59:L59 K68:L68 K73:L73 K77:L77 K98:L98 K104:L104 K106:L106 K111:L112 K116:L116 K120:L120 K122:L122 K125:L125 K151:L151 K154:L154 K157:L157 K160:L160 K173:L173 K210:L210 K145 K168 K16:L16 L14 L13 L15 K14 K18:L18 L31 L27 L26 L28:L30 L32:L35 K189:L189 I196 K82:L82 L170 K132 L132:L134 H167:I167 L17 L19 K84:L84 L83 K86:L87 L85 K89:L89 L88 K134 L188 K191:L191 L190" formula="1"/>
    <ignoredError sqref="B222 B183:B184 B202:B203 B165:B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presupuestaria </vt:lpstr>
      <vt:lpstr>'Ejecucion presupuestaria '!Área_de_impresión</vt:lpstr>
      <vt:lpstr>'Ejecucion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Manuela C. Encarnacion De Los Santos</cp:lastModifiedBy>
  <cp:lastPrinted>2023-07-06T14:30:09Z</cp:lastPrinted>
  <dcterms:created xsi:type="dcterms:W3CDTF">2022-03-25T14:12:00Z</dcterms:created>
  <dcterms:modified xsi:type="dcterms:W3CDTF">2023-07-07T12:40:58Z</dcterms:modified>
</cp:coreProperties>
</file>