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bobadilla\Desktop\Transito\"/>
    </mc:Choice>
  </mc:AlternateContent>
  <bookViews>
    <workbookView xWindow="0" yWindow="0" windowWidth="16800" windowHeight="10545"/>
  </bookViews>
  <sheets>
    <sheet name="ENERO" sheetId="1" r:id="rId1"/>
  </sheets>
  <definedNames>
    <definedName name="_xlnm._FilterDatabase" localSheetId="0" hidden="1">ENERO!$B$11:$G$169</definedName>
    <definedName name="_xlnm.Print_Area" localSheetId="0">ENERO!$B$1:$G$243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5" i="1" l="1"/>
  <c r="G214" i="1"/>
  <c r="G211" i="1"/>
  <c r="G210" i="1"/>
  <c r="G209" i="1"/>
  <c r="G207" i="1"/>
  <c r="G206" i="1"/>
  <c r="G197" i="1"/>
  <c r="G196" i="1"/>
  <c r="G195" i="1"/>
  <c r="G193" i="1"/>
  <c r="G192" i="1"/>
  <c r="G183" i="1"/>
  <c r="G182" i="1"/>
  <c r="G181" i="1"/>
  <c r="G179" i="1"/>
  <c r="G178" i="1"/>
  <c r="G169" i="1"/>
  <c r="G167" i="1"/>
  <c r="G166" i="1"/>
  <c r="G164" i="1"/>
  <c r="G163" i="1"/>
  <c r="G161" i="1"/>
  <c r="G160" i="1"/>
  <c r="G158" i="1"/>
  <c r="G157" i="1"/>
  <c r="G156" i="1"/>
  <c r="G155" i="1"/>
  <c r="G152" i="1"/>
  <c r="G150" i="1"/>
  <c r="G147" i="1"/>
  <c r="G146" i="1"/>
  <c r="G145" i="1"/>
  <c r="G144" i="1"/>
  <c r="G143" i="1"/>
  <c r="G142" i="1"/>
  <c r="G140" i="1"/>
  <c r="G138" i="1"/>
  <c r="G137" i="1"/>
  <c r="G136" i="1"/>
  <c r="G133" i="1"/>
  <c r="G130" i="1"/>
  <c r="G128" i="1"/>
  <c r="G114" i="1"/>
  <c r="G113" i="1"/>
  <c r="G112" i="1"/>
  <c r="G111" i="1"/>
  <c r="G109" i="1"/>
  <c r="G107" i="1"/>
  <c r="G106" i="1"/>
  <c r="G105" i="1"/>
  <c r="G104" i="1"/>
  <c r="G103" i="1"/>
  <c r="G101" i="1"/>
  <c r="G100" i="1"/>
  <c r="G99" i="1"/>
  <c r="G98" i="1"/>
  <c r="G96" i="1"/>
  <c r="G95" i="1"/>
  <c r="G94" i="1"/>
  <c r="G92" i="1"/>
  <c r="G89" i="1"/>
  <c r="G85" i="1"/>
  <c r="G84" i="1"/>
  <c r="G83" i="1"/>
  <c r="G82" i="1"/>
  <c r="G80" i="1"/>
  <c r="G79" i="1"/>
  <c r="G78" i="1"/>
  <c r="G76" i="1"/>
  <c r="G75" i="1"/>
  <c r="G74" i="1"/>
  <c r="G73" i="1"/>
  <c r="G71" i="1"/>
  <c r="G70" i="1"/>
  <c r="G68" i="1"/>
  <c r="G67" i="1"/>
  <c r="G66" i="1"/>
  <c r="G64" i="1"/>
  <c r="G63" i="1"/>
  <c r="G61" i="1"/>
  <c r="G60" i="1"/>
  <c r="G58" i="1"/>
  <c r="G57" i="1"/>
  <c r="G24" i="1"/>
  <c r="G55" i="1"/>
  <c r="G54" i="1"/>
  <c r="G53" i="1"/>
  <c r="G52" i="1"/>
  <c r="G51" i="1"/>
  <c r="G50" i="1"/>
  <c r="G49" i="1"/>
  <c r="G48" i="1"/>
  <c r="G45" i="1"/>
  <c r="G44" i="1"/>
  <c r="G43" i="1"/>
  <c r="G41" i="1"/>
  <c r="G40" i="1"/>
  <c r="G38" i="1"/>
  <c r="G36" i="1"/>
  <c r="G34" i="1"/>
  <c r="G31" i="1"/>
  <c r="G30" i="1"/>
  <c r="G27" i="1"/>
  <c r="G26" i="1"/>
  <c r="G23" i="1"/>
  <c r="G21" i="1"/>
  <c r="G20" i="1"/>
  <c r="G19" i="1"/>
  <c r="G17" i="1"/>
  <c r="D213" i="1" l="1"/>
  <c r="D139" i="1" l="1"/>
  <c r="D86" i="1" l="1"/>
  <c r="D212" i="1" l="1"/>
  <c r="D208" i="1"/>
  <c r="D205" i="1"/>
  <c r="D204" i="1" s="1"/>
  <c r="D194" i="1"/>
  <c r="D191" i="1"/>
  <c r="D190" i="1" s="1"/>
  <c r="D180" i="1"/>
  <c r="D177" i="1"/>
  <c r="D176" i="1" s="1"/>
  <c r="D168" i="1"/>
  <c r="D165" i="1"/>
  <c r="D162" i="1"/>
  <c r="D159" i="1"/>
  <c r="D154" i="1"/>
  <c r="D151" i="1"/>
  <c r="D149" i="1"/>
  <c r="D141" i="1"/>
  <c r="D135" i="1"/>
  <c r="D134" i="1" s="1"/>
  <c r="D132" i="1"/>
  <c r="D129" i="1"/>
  <c r="D124" i="1"/>
  <c r="D120" i="1"/>
  <c r="D116" i="1"/>
  <c r="D110" i="1"/>
  <c r="D108" i="1"/>
  <c r="D102" i="1"/>
  <c r="D97" i="1"/>
  <c r="D93" i="1"/>
  <c r="D91" i="1" s="1"/>
  <c r="D88" i="1"/>
  <c r="D81" i="1"/>
  <c r="D77" i="1" s="1"/>
  <c r="D72" i="1"/>
  <c r="D69" i="1"/>
  <c r="D65" i="1"/>
  <c r="D62" i="1"/>
  <c r="D59" i="1"/>
  <c r="D56" i="1"/>
  <c r="D47" i="1"/>
  <c r="D42" i="1"/>
  <c r="D39" i="1"/>
  <c r="D37" i="1" s="1"/>
  <c r="D33" i="1"/>
  <c r="D32" i="1" s="1"/>
  <c r="D29" i="1"/>
  <c r="D28" i="1" s="1"/>
  <c r="D25" i="1"/>
  <c r="D22" i="1"/>
  <c r="D18" i="1"/>
  <c r="D16" i="1"/>
  <c r="D217" i="1" l="1"/>
  <c r="D203" i="1"/>
  <c r="D202" i="1" s="1"/>
  <c r="D201" i="1" s="1"/>
  <c r="D175" i="1"/>
  <c r="D174" i="1" s="1"/>
  <c r="D173" i="1" s="1"/>
  <c r="D185" i="1" s="1"/>
  <c r="D153" i="1"/>
  <c r="D148" i="1"/>
  <c r="D115" i="1"/>
  <c r="D90" i="1" s="1"/>
  <c r="D46" i="1"/>
  <c r="D15" i="1"/>
  <c r="D14" i="1" s="1"/>
  <c r="D199" i="1"/>
  <c r="D189" i="1"/>
  <c r="D188" i="1" s="1"/>
  <c r="D187" i="1" s="1"/>
  <c r="D171" i="1" l="1"/>
  <c r="D13" i="1"/>
  <c r="D12" i="1" s="1"/>
  <c r="D219" i="1" l="1"/>
  <c r="G213" i="1" l="1"/>
  <c r="G212" i="1" s="1"/>
  <c r="G191" i="1"/>
  <c r="G177" i="1"/>
  <c r="G81" i="1"/>
  <c r="G29" i="1"/>
  <c r="F16" i="1" l="1"/>
  <c r="F191" i="1"/>
  <c r="F35" i="1" l="1"/>
  <c r="F29" i="1"/>
  <c r="G35" i="1" l="1"/>
  <c r="F213" i="1"/>
  <c r="E213" i="1"/>
  <c r="E212" i="1" s="1"/>
  <c r="E208" i="1"/>
  <c r="F205" i="1"/>
  <c r="G205" i="1" s="1"/>
  <c r="E205" i="1"/>
  <c r="E194" i="1"/>
  <c r="F190" i="1"/>
  <c r="E191" i="1"/>
  <c r="E190" i="1" s="1"/>
  <c r="F180" i="1"/>
  <c r="E180" i="1"/>
  <c r="E177" i="1"/>
  <c r="E176" i="1" s="1"/>
  <c r="G168" i="1"/>
  <c r="E168" i="1"/>
  <c r="F165" i="1"/>
  <c r="E165" i="1"/>
  <c r="E162" i="1"/>
  <c r="F159" i="1"/>
  <c r="E159" i="1"/>
  <c r="E154" i="1"/>
  <c r="G151" i="1"/>
  <c r="E151" i="1"/>
  <c r="F149" i="1"/>
  <c r="E149" i="1"/>
  <c r="F141" i="1"/>
  <c r="E141" i="1"/>
  <c r="G139" i="1"/>
  <c r="E139" i="1"/>
  <c r="F135" i="1"/>
  <c r="E135" i="1"/>
  <c r="F132" i="1"/>
  <c r="E132" i="1"/>
  <c r="F131" i="1"/>
  <c r="G131" i="1" s="1"/>
  <c r="E129" i="1"/>
  <c r="F127" i="1"/>
  <c r="G127" i="1" s="1"/>
  <c r="F126" i="1"/>
  <c r="G126" i="1" s="1"/>
  <c r="F125" i="1"/>
  <c r="G125" i="1" s="1"/>
  <c r="E124" i="1"/>
  <c r="F123" i="1"/>
  <c r="G123" i="1" s="1"/>
  <c r="F122" i="1"/>
  <c r="G122" i="1" s="1"/>
  <c r="F121" i="1"/>
  <c r="G121" i="1" s="1"/>
  <c r="E120" i="1"/>
  <c r="F119" i="1"/>
  <c r="G119" i="1" s="1"/>
  <c r="F118" i="1"/>
  <c r="G118" i="1" s="1"/>
  <c r="F117" i="1"/>
  <c r="G117" i="1" s="1"/>
  <c r="E116" i="1"/>
  <c r="F110" i="1"/>
  <c r="E110" i="1"/>
  <c r="G108" i="1"/>
  <c r="F108" i="1"/>
  <c r="E108" i="1"/>
  <c r="E102" i="1"/>
  <c r="E97" i="1"/>
  <c r="F93" i="1"/>
  <c r="F91" i="1" s="1"/>
  <c r="E93" i="1"/>
  <c r="E91" i="1" s="1"/>
  <c r="G88" i="1"/>
  <c r="F88" i="1"/>
  <c r="E88" i="1"/>
  <c r="G86" i="1"/>
  <c r="G77" i="1" s="1"/>
  <c r="F86" i="1"/>
  <c r="E86" i="1"/>
  <c r="E81" i="1"/>
  <c r="F72" i="1"/>
  <c r="E72" i="1"/>
  <c r="E69" i="1"/>
  <c r="E65" i="1"/>
  <c r="E62" i="1"/>
  <c r="F59" i="1"/>
  <c r="E59" i="1"/>
  <c r="F56" i="1"/>
  <c r="E56" i="1"/>
  <c r="E47" i="1"/>
  <c r="E42" i="1"/>
  <c r="F39" i="1"/>
  <c r="E39" i="1"/>
  <c r="E37" i="1" s="1"/>
  <c r="F33" i="1"/>
  <c r="F32" i="1" s="1"/>
  <c r="G33" i="1"/>
  <c r="E33" i="1"/>
  <c r="E32" i="1" s="1"/>
  <c r="E29" i="1"/>
  <c r="E28" i="1" s="1"/>
  <c r="G25" i="1"/>
  <c r="E25" i="1"/>
  <c r="E22" i="1"/>
  <c r="E18" i="1"/>
  <c r="E16" i="1"/>
  <c r="E204" i="1" l="1"/>
  <c r="E15" i="1"/>
  <c r="E14" i="1" s="1"/>
  <c r="E148" i="1"/>
  <c r="G32" i="1"/>
  <c r="F116" i="1"/>
  <c r="E175" i="1"/>
  <c r="E174" i="1" s="1"/>
  <c r="E173" i="1" s="1"/>
  <c r="E185" i="1" s="1"/>
  <c r="F124" i="1"/>
  <c r="E134" i="1"/>
  <c r="F212" i="1"/>
  <c r="G110" i="1"/>
  <c r="G69" i="1"/>
  <c r="F18" i="1"/>
  <c r="F22" i="1"/>
  <c r="F25" i="1"/>
  <c r="G39" i="1"/>
  <c r="G37" i="1" s="1"/>
  <c r="G59" i="1"/>
  <c r="F69" i="1"/>
  <c r="G93" i="1"/>
  <c r="G91" i="1" s="1"/>
  <c r="E115" i="1"/>
  <c r="F208" i="1"/>
  <c r="F102" i="1"/>
  <c r="G132" i="1"/>
  <c r="G149" i="1"/>
  <c r="G148" i="1" s="1"/>
  <c r="F151" i="1"/>
  <c r="F148" i="1" s="1"/>
  <c r="F154" i="1"/>
  <c r="F177" i="1"/>
  <c r="G194" i="1"/>
  <c r="G18" i="1"/>
  <c r="F139" i="1"/>
  <c r="F134" i="1" s="1"/>
  <c r="E153" i="1"/>
  <c r="G22" i="1"/>
  <c r="G42" i="1"/>
  <c r="F62" i="1"/>
  <c r="F65" i="1"/>
  <c r="F28" i="1"/>
  <c r="F97" i="1"/>
  <c r="G102" i="1"/>
  <c r="F162" i="1"/>
  <c r="F47" i="1"/>
  <c r="G56" i="1"/>
  <c r="F81" i="1"/>
  <c r="F77" i="1" s="1"/>
  <c r="F129" i="1"/>
  <c r="G16" i="1"/>
  <c r="G180" i="1"/>
  <c r="G97" i="1"/>
  <c r="F37" i="1"/>
  <c r="F42" i="1"/>
  <c r="G47" i="1"/>
  <c r="E77" i="1"/>
  <c r="E46" i="1" s="1"/>
  <c r="G135" i="1"/>
  <c r="G134" i="1" s="1"/>
  <c r="G159" i="1"/>
  <c r="E199" i="1"/>
  <c r="E189" i="1"/>
  <c r="E188" i="1" s="1"/>
  <c r="E187" i="1" s="1"/>
  <c r="G208" i="1"/>
  <c r="E217" i="1"/>
  <c r="E203" i="1"/>
  <c r="E202" i="1" s="1"/>
  <c r="E201" i="1" s="1"/>
  <c r="F204" i="1"/>
  <c r="G165" i="1"/>
  <c r="G190" i="1"/>
  <c r="F120" i="1"/>
  <c r="G154" i="1"/>
  <c r="F168" i="1"/>
  <c r="F194" i="1"/>
  <c r="F199" i="1" s="1"/>
  <c r="G15" i="1" l="1"/>
  <c r="G120" i="1"/>
  <c r="F15" i="1"/>
  <c r="F14" i="1" s="1"/>
  <c r="E90" i="1"/>
  <c r="E171" i="1" s="1"/>
  <c r="F176" i="1"/>
  <c r="F153" i="1"/>
  <c r="G141" i="1"/>
  <c r="F189" i="1"/>
  <c r="F188" i="1" s="1"/>
  <c r="F187" i="1" s="1"/>
  <c r="F203" i="1"/>
  <c r="F202" i="1" s="1"/>
  <c r="F201" i="1" s="1"/>
  <c r="F46" i="1"/>
  <c r="G72" i="1"/>
  <c r="G204" i="1"/>
  <c r="G203" i="1" s="1"/>
  <c r="G28" i="1"/>
  <c r="G65" i="1"/>
  <c r="F115" i="1"/>
  <c r="F90" i="1" s="1"/>
  <c r="G199" i="1"/>
  <c r="G189" i="1"/>
  <c r="G188" i="1" s="1"/>
  <c r="G187" i="1" s="1"/>
  <c r="G162" i="1"/>
  <c r="G153" i="1" s="1"/>
  <c r="G62" i="1"/>
  <c r="G46" i="1" l="1"/>
  <c r="G124" i="1"/>
  <c r="G14" i="1"/>
  <c r="G116" i="1"/>
  <c r="E13" i="1"/>
  <c r="E219" i="1" s="1"/>
  <c r="G129" i="1"/>
  <c r="F13" i="1"/>
  <c r="F171" i="1"/>
  <c r="F175" i="1"/>
  <c r="F174" i="1" s="1"/>
  <c r="F173" i="1" s="1"/>
  <c r="F185" i="1" s="1"/>
  <c r="G176" i="1"/>
  <c r="G175" i="1" s="1"/>
  <c r="G174" i="1" s="1"/>
  <c r="G173" i="1" s="1"/>
  <c r="G185" i="1" s="1"/>
  <c r="F217" i="1"/>
  <c r="G217" i="1"/>
  <c r="G202" i="1"/>
  <c r="G201" i="1" s="1"/>
  <c r="G115" i="1" l="1"/>
  <c r="G90" i="1" s="1"/>
  <c r="G171" i="1" s="1"/>
  <c r="E12" i="1"/>
  <c r="F12" i="1"/>
  <c r="F219" i="1"/>
  <c r="G13" i="1"/>
  <c r="G219" i="1" s="1"/>
  <c r="G12" i="1" l="1"/>
</calcChain>
</file>

<file path=xl/sharedStrings.xml><?xml version="1.0" encoding="utf-8"?>
<sst xmlns="http://schemas.openxmlformats.org/spreadsheetml/2006/main" count="355" uniqueCount="301">
  <si>
    <t xml:space="preserve">                            DIRECCIÓN FINANCIERA</t>
  </si>
  <si>
    <t xml:space="preserve">                          Valores en RD$</t>
  </si>
  <si>
    <t>CUENTA No.</t>
  </si>
  <si>
    <t>DESCRIPCIÓN DE CUENTAS</t>
  </si>
  <si>
    <t>ADMINISTRACIÓN JUSTICIA ELECTORAL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</si>
  <si>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</si>
  <si>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</si>
  <si>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</si>
  <si>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</si>
  <si>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</si>
  <si>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</si>
  <si>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</si>
  <si>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Remuneraciones a Personal de Carácter Transitorio</t>
  </si>
  <si>
    <t>2.1.1.2.01</t>
  </si>
  <si>
    <t>Sueldos al Personal Contratado y/o Igualado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</si>
  <si>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</si>
  <si>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</si>
  <si>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</si>
  <si>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</si>
  <si>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</si>
  <si>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</si>
  <si>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</si>
  <si>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</si>
  <si>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</si>
  <si>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Prestación Laboral por desvinculación</t>
  </si>
  <si>
    <t>Vacaciones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</si>
  <si>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</si>
  <si>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</si>
  <si>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</si>
  <si>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</si>
  <si>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</si>
  <si>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</si>
  <si>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DIETAS Y GASTOS DE REPRESENTACIÓN</t>
  </si>
  <si>
    <t>Dietas</t>
  </si>
  <si>
    <t>2.1.3.1.01</t>
  </si>
  <si>
    <t>Dietas en el País</t>
  </si>
  <si>
    <t>Gastos de Representación</t>
  </si>
  <si>
    <t>2.1.3.2.01</t>
  </si>
  <si>
    <t>Gastos de Representación en el País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</si>
  <si>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</si>
  <si>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</si>
  <si>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</si>
  <si>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</si>
  <si>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</si>
  <si>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</si>
  <si>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</si>
  <si>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</si>
  <si>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</si>
  <si>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</si>
  <si>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</si>
  <si>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</si>
  <si>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</si>
  <si>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</si>
  <si>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</si>
  <si>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</si>
  <si>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</si>
  <si>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</si>
  <si>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</si>
  <si>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</si>
  <si>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</si>
  <si>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</si>
  <si>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</si>
  <si>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</si>
  <si>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</si>
  <si>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</si>
  <si>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</si>
  <si>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</si>
  <si>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</si>
  <si>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</si>
  <si>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</si>
  <si>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</si>
  <si>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</si>
  <si>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</si>
  <si>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</si>
  <si>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</si>
  <si>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</si>
  <si>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</si>
  <si>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</si>
  <si>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</si>
  <si>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</si>
  <si>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</si>
  <si>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</si>
  <si>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</si>
  <si>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</si>
  <si>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</si>
  <si>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2.2.4.4.01</t>
  </si>
  <si>
    <t>Peaje</t>
  </si>
  <si>
    <t>ALQUILERES Y RENTAS</t>
  </si>
  <si>
    <t>2.2.5.1.01</t>
  </si>
  <si>
    <t>Alquileres y Rentas de Edificios y Locales</t>
  </si>
  <si>
    <t>2.2.5.3.01</t>
  </si>
  <si>
    <t>Alquileres de Maquinarias y Equipos</t>
  </si>
  <si>
    <t>2.2.5.9.01</t>
  </si>
  <si>
    <t>Licencias Informáticas e Intelectuales, Industriales y Comerciales</t>
  </si>
  <si>
    <t>SEGUROS</t>
  </si>
  <si>
    <t>2.2.6.2.01</t>
  </si>
  <si>
    <t>Seguros de Bienes Muebles</t>
  </si>
  <si>
    <t>2.2.6.3.01</t>
  </si>
  <si>
    <t>Seguros de Personas</t>
  </si>
  <si>
    <t>SERVICIOS DE CONSERVACION, REPARACIONES MENORES E INSTALACIONES TEMPORALES</t>
  </si>
  <si>
    <t>2.2.7.1.01</t>
  </si>
  <si>
    <t>Contratación de Obras Menores</t>
  </si>
  <si>
    <t>2.2.7.2.01</t>
  </si>
  <si>
    <t>Mantenimiento y reparación de muebles y equipos de oficina</t>
  </si>
  <si>
    <t>2.2.7.2.06</t>
  </si>
  <si>
    <t>Mantenimiento y reparación de equipos de transporte, tracción y elevación</t>
  </si>
  <si>
    <t>2.2.7.2.07</t>
  </si>
  <si>
    <t>Mantenimiento y Reparación de Maquinarias y Equipos</t>
  </si>
  <si>
    <t xml:space="preserve">OTROS SERVICIOS NO INCLUIDOS EN CONCEPTOS ANTERIORES </t>
  </si>
  <si>
    <t>2.2.8.2.01</t>
  </si>
  <si>
    <t>Comisiones y Gastos Bancarios</t>
  </si>
  <si>
    <t>2.2.8.5.03</t>
  </si>
  <si>
    <t>Fumigación, Lavanderia, Limpieza e Higiene</t>
  </si>
  <si>
    <t>2.2.8.6.01</t>
  </si>
  <si>
    <t>Organización de Eventos y Festividades</t>
  </si>
  <si>
    <t>Servicios Técnicos y Profesionales</t>
  </si>
  <si>
    <t>2.2.8.7.02</t>
  </si>
  <si>
    <t>Servicios Jurídicos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</si>
  <si>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</si>
  <si>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</si>
  <si>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</si>
  <si>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</si>
  <si>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</si>
  <si>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</si>
  <si>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</si>
  <si>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</si>
  <si>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</si>
  <si>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SERVICIOS DE ALIMENTACION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</si>
  <si>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</si>
  <si>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</si>
  <si>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</si>
  <si>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</si>
  <si>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</si>
  <si>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</si>
  <si>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</si>
  <si>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</si>
  <si>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</si>
  <si>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</si>
  <si>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</si>
  <si>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</si>
  <si>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 Corcho y sus Manufacturas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</si>
  <si>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</si>
  <si>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</si>
  <si>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</si>
  <si>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</si>
  <si>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</si>
  <si>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</si>
  <si>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</si>
  <si>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2.3.2.4.01</t>
  </si>
  <si>
    <t>Calzados</t>
  </si>
  <si>
    <t>PRODUCTOS DE PAPEL, CARTON E IMPRESOS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</si>
  <si>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</si>
  <si>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</si>
  <si>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</si>
  <si>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</si>
  <si>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</si>
  <si>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</si>
  <si>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</si>
  <si>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</si>
  <si>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</si>
  <si>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</si>
  <si>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</si>
  <si>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</si>
  <si>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</si>
  <si>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PRODUCTOS DE CUERO, CAUCHO Y PLASTICO</t>
  </si>
  <si>
    <t>2.3.5.1.01</t>
  </si>
  <si>
    <t>Cueros y Pieles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</si>
  <si>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</si>
  <si>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</si>
  <si>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</si>
  <si>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</si>
  <si>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</si>
  <si>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</si>
  <si>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PRODUCTOS DE MINERALES, METALICOS Y NO METALICOS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</si>
  <si>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</si>
  <si>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</si>
  <si>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</si>
  <si>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</si>
  <si>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</si>
  <si>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</si>
  <si>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Archilla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</si>
  <si>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</si>
  <si>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</si>
  <si>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</si>
  <si>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</si>
  <si>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</si>
  <si>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</si>
  <si>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</si>
  <si>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</si>
  <si>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2.3.6.3.01</t>
  </si>
  <si>
    <t>Productos Ferrosos</t>
  </si>
  <si>
    <t>2.3.6.3.02</t>
  </si>
  <si>
    <t>Productos  No Ferrosos</t>
  </si>
  <si>
    <t>2.3.6.3.03</t>
  </si>
  <si>
    <t>Estructuras Metálicas Acabadas</t>
  </si>
  <si>
    <t>2.3.6.3.04</t>
  </si>
  <si>
    <t>Herramientas Menores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</si>
  <si>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</si>
  <si>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</si>
  <si>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</si>
  <si>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</si>
  <si>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</si>
  <si>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</si>
  <si>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</si>
  <si>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</si>
  <si>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</si>
  <si>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</si>
  <si>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</si>
  <si>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</si>
  <si>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</si>
  <si>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</si>
  <si>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</si>
  <si>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</si>
  <si>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Insecticidas, Fumigantes y Otros</t>
  </si>
  <si>
    <t>PRODUCTOS Y UTILES VARIOS</t>
  </si>
  <si>
    <t>2.3.9.1.01</t>
  </si>
  <si>
    <t>Material para Limpieza</t>
  </si>
  <si>
    <t>2.3.9.2.01</t>
  </si>
  <si>
    <t xml:space="preserve">Útiles de Escritorio, Oficina e Informática </t>
  </si>
  <si>
    <t>2.3.9.3.01</t>
  </si>
  <si>
    <t>Útiles Menores Médico-Quirúrgicos y de laboratorio</t>
  </si>
  <si>
    <t>2.3.9.4.01</t>
  </si>
  <si>
    <t>Útiles destinados a Actividades Deportivas y Recreativas</t>
  </si>
  <si>
    <t>2.3.9.5.01</t>
  </si>
  <si>
    <t>Útiles de Cocina y Comedor</t>
  </si>
  <si>
    <t>2.3.9.6.01</t>
  </si>
  <si>
    <t>Productos  Eléctricos y Afines</t>
  </si>
  <si>
    <t>TRANSFERENCIAS CORRIENTES</t>
  </si>
  <si>
    <t>TRANSFERENCIAS CORRIENTES AL SECTOR PRIVADO</t>
  </si>
  <si>
    <t>2.4.1.4.01</t>
  </si>
  <si>
    <t>Becas Nacionales</t>
  </si>
  <si>
    <t>TRANSFERENCIAS CORRIENTES AL SECTOR EXTERNO</t>
  </si>
  <si>
    <t>2.4.7.2.01</t>
  </si>
  <si>
    <t>Transferencias Corrientes a Organismos Internacionales</t>
  </si>
  <si>
    <t>BIENES MUEBLES, INMUEBLES E INTANGIBLES</t>
  </si>
  <si>
    <t>MOBILIARIO Y EQUIPOS</t>
  </si>
  <si>
    <t>2.6.1.1.01</t>
  </si>
  <si>
    <t>Muebles de Oficina y Estanteria</t>
  </si>
  <si>
    <t>2.6.1.3.01</t>
  </si>
  <si>
    <t>Equipo de Computación</t>
  </si>
  <si>
    <t>2.6.1.4.01</t>
  </si>
  <si>
    <t>Electrodomésticos</t>
  </si>
  <si>
    <t>2.6.1.9.01</t>
  </si>
  <si>
    <t xml:space="preserve">Otros Mobiliarios y Equipos no Identificados </t>
  </si>
  <si>
    <t>MOBILIARIO Y EQUIPO EDUCACIONAL Y RECREATIVO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</si>
  <si>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</si>
  <si>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</si>
  <si>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</si>
  <si>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</si>
  <si>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</si>
  <si>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</si>
  <si>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</si>
  <si>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</si>
  <si>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</si>
  <si>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</si>
  <si>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</si>
  <si>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 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</si>
  <si>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</si>
  <si>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</si>
  <si>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</si>
  <si>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</si>
  <si>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</si>
  <si>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</si>
  <si>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</si>
  <si>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</si>
  <si>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</si>
  <si>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</si>
  <si>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</si>
  <si>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</si>
  <si>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>2.1.1.4-01</t>
  </si>
  <si>
    <t>2.1.5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</si>
  <si>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</si>
  <si>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</si>
  <si>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</si>
  <si>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</si>
  <si>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</si>
  <si>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</si>
  <si>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</si>
  <si>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</si>
  <si>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2.4.1</t>
  </si>
  <si>
    <t>Becas extranjeras</t>
  </si>
  <si>
    <t>2.4.1.6.01</t>
  </si>
  <si>
    <t>Transferencias corrientes programadas a asociaciones sin fines de Lucro</t>
  </si>
  <si>
    <t>TOTAL ACTORES DEL SISTEMA ELECTORAL</t>
  </si>
  <si>
    <t>TOTAL GENERAL</t>
  </si>
  <si>
    <t>Encargada de Presupuesto</t>
  </si>
  <si>
    <t>ENERO</t>
  </si>
  <si>
    <t>TOTAL EJECUTADO</t>
  </si>
  <si>
    <t>Lic. Deysis Esther Matos</t>
  </si>
  <si>
    <t>Lic. Jorge A. De Castro</t>
  </si>
  <si>
    <t>Encargado  Financiero</t>
  </si>
  <si>
    <t>Verificado por:</t>
  </si>
  <si>
    <t>2.3.7.2.05</t>
  </si>
  <si>
    <t xml:space="preserve">      Elaborado por:</t>
  </si>
  <si>
    <t>2.3.6.9.01</t>
  </si>
  <si>
    <t>PRESUPUESTO APROBADO</t>
  </si>
  <si>
    <t>PRESUPUESTO MODIFICADO</t>
  </si>
  <si>
    <t xml:space="preserve">              EJECUCION PRESUPUESTARIA ENERO 2022</t>
  </si>
  <si>
    <t xml:space="preserve">              Aprobado por:</t>
  </si>
  <si>
    <t xml:space="preserve">    Lic. Noé Vasquez Camilo</t>
  </si>
  <si>
    <t>Dir. 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</si>
</sst>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164" fontId="2" fillId="0" borderId="0" xfId="1" applyFont="1"/>
    <xf numFmtId="164" fontId="2" fillId="0" borderId="0" xfId="1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left"/>
    </xf>
    <xf numFmtId="49" fontId="4" fillId="4" borderId="3" xfId="2" applyNumberFormat="1" applyFont="1" applyFill="1" applyBorder="1" applyAlignment="1">
      <alignment horizontal="center"/>
    </xf>
    <xf numFmtId="0" fontId="4" fillId="4" borderId="0" xfId="2" applyFont="1" applyFill="1" applyBorder="1" applyAlignment="1"/>
    <xf numFmtId="0" fontId="4" fillId="5" borderId="3" xfId="2" applyFont="1" applyFill="1" applyBorder="1" applyAlignment="1">
      <alignment horizontal="center"/>
    </xf>
    <xf numFmtId="0" fontId="4" fillId="5" borderId="0" xfId="2" applyFont="1" applyFill="1" applyBorder="1" applyAlignment="1">
      <alignment horizontal="left"/>
    </xf>
    <xf numFmtId="0" fontId="4" fillId="2" borderId="3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left"/>
    </xf>
    <xf numFmtId="0" fontId="4" fillId="0" borderId="3" xfId="2" applyFont="1" applyFill="1" applyBorder="1" applyAlignment="1">
      <alignment horizontal="center"/>
    </xf>
    <xf numFmtId="39" fontId="4" fillId="0" borderId="0" xfId="2" applyNumberFormat="1" applyFont="1" applyFill="1" applyBorder="1" applyAlignment="1">
      <alignment horizontal="left"/>
    </xf>
    <xf numFmtId="0" fontId="5" fillId="0" borderId="3" xfId="2" applyFont="1" applyFill="1" applyBorder="1" applyAlignment="1">
      <alignment horizontal="center"/>
    </xf>
    <xf numFmtId="39" fontId="5" fillId="0" borderId="0" xfId="2" applyNumberFormat="1" applyFont="1" applyFill="1" applyBorder="1" applyAlignment="1">
      <alignment horizontal="left"/>
    </xf>
    <xf numFmtId="39" fontId="4" fillId="0" borderId="0" xfId="2" applyNumberFormat="1" applyFont="1" applyFill="1" applyBorder="1" applyAlignment="1">
      <alignment horizontal="left" wrapText="1"/>
    </xf>
    <xf numFmtId="39" fontId="5" fillId="0" borderId="0" xfId="2" applyNumberFormat="1" applyFont="1" applyFill="1" applyBorder="1" applyAlignment="1">
      <alignment horizontal="left" wrapText="1"/>
    </xf>
    <xf numFmtId="39" fontId="4" fillId="2" borderId="0" xfId="2" applyNumberFormat="1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39" fontId="5" fillId="0" borderId="0" xfId="0" applyNumberFormat="1" applyFont="1" applyFill="1" applyBorder="1" applyAlignment="1"/>
    <xf numFmtId="0" fontId="4" fillId="2" borderId="3" xfId="0" applyFont="1" applyFill="1" applyBorder="1" applyAlignment="1">
      <alignment horizontal="center"/>
    </xf>
    <xf numFmtId="39" fontId="4" fillId="2" borderId="0" xfId="0" applyNumberFormat="1" applyFont="1" applyFill="1" applyBorder="1" applyAlignment="1"/>
    <xf numFmtId="0" fontId="4" fillId="0" borderId="3" xfId="0" applyFont="1" applyFill="1" applyBorder="1" applyAlignment="1">
      <alignment horizontal="center"/>
    </xf>
    <xf numFmtId="39" fontId="4" fillId="0" borderId="0" xfId="0" applyNumberFormat="1" applyFont="1" applyFill="1" applyBorder="1" applyAlignment="1"/>
    <xf numFmtId="0" fontId="5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39" fontId="4" fillId="2" borderId="0" xfId="0" applyNumberFormat="1" applyFont="1" applyFill="1" applyBorder="1" applyAlignment="1">
      <alignment wrapText="1"/>
    </xf>
    <xf numFmtId="0" fontId="4" fillId="5" borderId="3" xfId="0" applyFont="1" applyFill="1" applyBorder="1" applyAlignment="1">
      <alignment horizontal="center"/>
    </xf>
    <xf numFmtId="39" fontId="4" fillId="5" borderId="0" xfId="0" applyNumberFormat="1" applyFont="1" applyFill="1" applyBorder="1" applyAlignment="1"/>
    <xf numFmtId="39" fontId="5" fillId="0" borderId="0" xfId="0" applyNumberFormat="1" applyFont="1" applyFill="1" applyBorder="1" applyAlignment="1">
      <alignment wrapText="1"/>
    </xf>
    <xf numFmtId="0" fontId="5" fillId="0" borderId="3" xfId="0" applyFont="1" applyBorder="1" applyAlignment="1">
      <alignment horizontal="center"/>
    </xf>
    <xf numFmtId="39" fontId="5" fillId="0" borderId="0" xfId="0" applyNumberFormat="1" applyFont="1" applyBorder="1" applyAlignment="1"/>
    <xf numFmtId="39" fontId="5" fillId="0" borderId="0" xfId="0" applyNumberFormat="1" applyFont="1" applyBorder="1" applyAlignment="1">
      <alignment wrapText="1"/>
    </xf>
    <xf numFmtId="0" fontId="4" fillId="0" borderId="3" xfId="0" applyFont="1" applyBorder="1" applyAlignment="1">
      <alignment horizontal="center"/>
    </xf>
    <xf numFmtId="39" fontId="4" fillId="0" borderId="0" xfId="0" applyNumberFormat="1" applyFont="1" applyBorder="1" applyAlignment="1"/>
    <xf numFmtId="39" fontId="4" fillId="0" borderId="0" xfId="0" applyNumberFormat="1" applyFont="1" applyBorder="1" applyAlignment="1">
      <alignment wrapText="1"/>
    </xf>
    <xf numFmtId="39" fontId="4" fillId="5" borderId="0" xfId="0" applyNumberFormat="1" applyFont="1" applyFill="1" applyBorder="1" applyAlignment="1">
      <alignment wrapText="1"/>
    </xf>
    <xf numFmtId="0" fontId="5" fillId="6" borderId="3" xfId="0" applyFont="1" applyFill="1" applyBorder="1" applyAlignment="1">
      <alignment horizontal="center"/>
    </xf>
    <xf numFmtId="39" fontId="5" fillId="6" borderId="0" xfId="0" applyNumberFormat="1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left"/>
    </xf>
    <xf numFmtId="39" fontId="4" fillId="6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4" fillId="4" borderId="0" xfId="2" applyFont="1" applyFill="1" applyBorder="1" applyAlignment="1">
      <alignment horizontal="left" wrapText="1"/>
    </xf>
    <xf numFmtId="49" fontId="4" fillId="2" borderId="3" xfId="2" applyNumberFormat="1" applyFont="1" applyFill="1" applyBorder="1" applyAlignment="1">
      <alignment horizontal="center"/>
    </xf>
    <xf numFmtId="0" fontId="4" fillId="2" borderId="0" xfId="2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center"/>
    </xf>
    <xf numFmtId="39" fontId="4" fillId="6" borderId="0" xfId="0" applyNumberFormat="1" applyFont="1" applyFill="1" applyBorder="1" applyAlignment="1">
      <alignment horizontal="center"/>
    </xf>
    <xf numFmtId="164" fontId="2" fillId="0" borderId="0" xfId="1" applyFont="1" applyFill="1"/>
    <xf numFmtId="0" fontId="4" fillId="4" borderId="0" xfId="2" applyFont="1" applyFill="1" applyBorder="1" applyAlignment="1">
      <alignment wrapText="1"/>
    </xf>
    <xf numFmtId="49" fontId="4" fillId="7" borderId="3" xfId="2" applyNumberFormat="1" applyFont="1" applyFill="1" applyBorder="1" applyAlignment="1">
      <alignment horizontal="center"/>
    </xf>
    <xf numFmtId="0" fontId="4" fillId="7" borderId="0" xfId="2" applyFont="1" applyFill="1" applyBorder="1" applyAlignment="1">
      <alignment horizontal="left" wrapText="1"/>
    </xf>
    <xf numFmtId="39" fontId="4" fillId="0" borderId="0" xfId="0" applyNumberFormat="1" applyFont="1" applyFill="1" applyBorder="1" applyAlignment="1">
      <alignment wrapText="1"/>
    </xf>
    <xf numFmtId="49" fontId="4" fillId="6" borderId="3" xfId="2" applyNumberFormat="1" applyFont="1" applyFill="1" applyBorder="1" applyAlignment="1">
      <alignment horizontal="center"/>
    </xf>
    <xf numFmtId="0" fontId="5" fillId="3" borderId="3" xfId="0" applyFont="1" applyFill="1" applyBorder="1" applyAlignment="1"/>
    <xf numFmtId="0" fontId="5" fillId="3" borderId="0" xfId="0" applyFont="1" applyFill="1" applyBorder="1" applyAlignment="1"/>
    <xf numFmtId="0" fontId="4" fillId="3" borderId="5" xfId="0" applyFont="1" applyFill="1" applyBorder="1" applyAlignment="1">
      <alignment horizontal="left"/>
    </xf>
    <xf numFmtId="39" fontId="4" fillId="3" borderId="6" xfId="0" applyNumberFormat="1" applyFont="1" applyFill="1" applyBorder="1" applyAlignment="1">
      <alignment horizontal="center"/>
    </xf>
    <xf numFmtId="164" fontId="6" fillId="0" borderId="0" xfId="1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7" fillId="0" borderId="0" xfId="1" applyFont="1"/>
    <xf numFmtId="164" fontId="7" fillId="0" borderId="0" xfId="1" applyNumberFormat="1" applyFont="1"/>
    <xf numFmtId="0" fontId="7" fillId="0" borderId="0" xfId="0" applyFont="1"/>
    <xf numFmtId="39" fontId="5" fillId="0" borderId="0" xfId="0" applyNumberFormat="1" applyFont="1" applyFill="1" applyBorder="1" applyAlignment="1">
      <alignment horizontal="left"/>
    </xf>
    <xf numFmtId="39" fontId="0" fillId="0" borderId="0" xfId="0" applyNumberFormat="1"/>
    <xf numFmtId="39" fontId="8" fillId="0" borderId="0" xfId="0" applyNumberFormat="1" applyFont="1"/>
    <xf numFmtId="39" fontId="5" fillId="0" borderId="3" xfId="1" applyNumberFormat="1" applyFont="1" applyFill="1" applyBorder="1" applyAlignment="1"/>
    <xf numFmtId="39" fontId="4" fillId="3" borderId="3" xfId="1" applyNumberFormat="1" applyFont="1" applyFill="1" applyBorder="1" applyAlignment="1"/>
    <xf numFmtId="39" fontId="4" fillId="4" borderId="3" xfId="1" applyNumberFormat="1" applyFont="1" applyFill="1" applyBorder="1" applyAlignment="1"/>
    <xf numFmtId="39" fontId="4" fillId="5" borderId="3" xfId="1" applyNumberFormat="1" applyFont="1" applyFill="1" applyBorder="1" applyAlignment="1"/>
    <xf numFmtId="164" fontId="3" fillId="0" borderId="0" xfId="1" applyFont="1"/>
    <xf numFmtId="164" fontId="3" fillId="0" borderId="0" xfId="0" applyNumberFormat="1" applyFont="1"/>
    <xf numFmtId="39" fontId="5" fillId="0" borderId="3" xfId="0" applyNumberFormat="1" applyFont="1" applyFill="1" applyBorder="1" applyAlignment="1"/>
    <xf numFmtId="39" fontId="5" fillId="0" borderId="3" xfId="0" applyNumberFormat="1" applyFont="1" applyBorder="1" applyAlignment="1"/>
    <xf numFmtId="39" fontId="4" fillId="2" borderId="3" xfId="1" applyNumberFormat="1" applyFont="1" applyFill="1" applyBorder="1" applyAlignment="1"/>
    <xf numFmtId="39" fontId="4" fillId="0" borderId="3" xfId="1" applyNumberFormat="1" applyFont="1" applyFill="1" applyBorder="1" applyAlignment="1"/>
    <xf numFmtId="39" fontId="2" fillId="0" borderId="3" xfId="0" applyNumberFormat="1" applyFont="1" applyFill="1" applyBorder="1" applyAlignment="1"/>
    <xf numFmtId="39" fontId="5" fillId="0" borderId="7" xfId="1" applyNumberFormat="1" applyFont="1" applyFill="1" applyBorder="1" applyAlignment="1"/>
    <xf numFmtId="39" fontId="5" fillId="0" borderId="3" xfId="1" applyNumberFormat="1" applyFont="1" applyFill="1" applyBorder="1" applyAlignment="1">
      <alignment wrapText="1"/>
    </xf>
    <xf numFmtId="39" fontId="4" fillId="0" borderId="7" xfId="1" applyNumberFormat="1" applyFont="1" applyFill="1" applyBorder="1" applyAlignment="1"/>
    <xf numFmtId="39" fontId="4" fillId="0" borderId="3" xfId="1" applyNumberFormat="1" applyFont="1" applyFill="1" applyBorder="1" applyAlignment="1">
      <alignment wrapText="1"/>
    </xf>
    <xf numFmtId="39" fontId="4" fillId="2" borderId="3" xfId="1" applyNumberFormat="1" applyFont="1" applyFill="1" applyBorder="1" applyAlignment="1">
      <alignment wrapText="1"/>
    </xf>
    <xf numFmtId="39" fontId="5" fillId="0" borderId="4" xfId="1" applyNumberFormat="1" applyFont="1" applyBorder="1" applyAlignment="1"/>
    <xf numFmtId="39" fontId="5" fillId="0" borderId="3" xfId="1" applyNumberFormat="1" applyFont="1" applyBorder="1" applyAlignment="1"/>
    <xf numFmtId="39" fontId="4" fillId="0" borderId="3" xfId="1" applyNumberFormat="1" applyFont="1" applyBorder="1" applyAlignment="1"/>
    <xf numFmtId="39" fontId="3" fillId="0" borderId="3" xfId="1" applyNumberFormat="1" applyFont="1" applyBorder="1" applyAlignment="1"/>
    <xf numFmtId="39" fontId="4" fillId="5" borderId="3" xfId="1" applyNumberFormat="1" applyFont="1" applyFill="1" applyBorder="1" applyAlignment="1">
      <alignment wrapText="1"/>
    </xf>
    <xf numFmtId="39" fontId="5" fillId="0" borderId="7" xfId="1" applyNumberFormat="1" applyFont="1" applyBorder="1" applyAlignment="1"/>
    <xf numFmtId="39" fontId="4" fillId="6" borderId="3" xfId="1" applyNumberFormat="1" applyFont="1" applyFill="1" applyBorder="1" applyAlignment="1"/>
    <xf numFmtId="39" fontId="5" fillId="6" borderId="3" xfId="1" applyNumberFormat="1" applyFont="1" applyFill="1" applyBorder="1" applyAlignment="1">
      <alignment wrapText="1"/>
    </xf>
    <xf numFmtId="39" fontId="5" fillId="6" borderId="3" xfId="1" applyNumberFormat="1" applyFont="1" applyFill="1" applyBorder="1" applyAlignment="1"/>
    <xf numFmtId="39" fontId="4" fillId="7" borderId="3" xfId="1" applyNumberFormat="1" applyFont="1" applyFill="1" applyBorder="1" applyAlignment="1"/>
    <xf numFmtId="39" fontId="5" fillId="3" borderId="3" xfId="1" applyNumberFormat="1" applyFont="1" applyFill="1" applyBorder="1" applyAlignment="1"/>
    <xf numFmtId="39" fontId="4" fillId="3" borderId="5" xfId="1" applyNumberFormat="1" applyFont="1" applyFill="1" applyBorder="1" applyAlignment="1"/>
    <xf numFmtId="39" fontId="4" fillId="6" borderId="0" xfId="0" applyNumberFormat="1" applyFont="1" applyFill="1" applyBorder="1" applyAlignment="1">
      <alignment horizontal="left" wrapText="1"/>
    </xf>
    <xf numFmtId="0" fontId="4" fillId="6" borderId="0" xfId="2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/>
    </xf>
    <xf numFmtId="39" fontId="4" fillId="4" borderId="0" xfId="0" applyNumberFormat="1" applyFont="1" applyFill="1" applyBorder="1" applyAlignment="1">
      <alignment horizontal="center"/>
    </xf>
    <xf numFmtId="39" fontId="5" fillId="4" borderId="3" xfId="1" applyNumberFormat="1" applyFont="1" applyFill="1" applyBorder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164" fontId="2" fillId="0" borderId="0" xfId="1" applyFont="1" applyAlignment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right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479426</xdr:colOff>
      <xdr:row>0</xdr:row>
      <xdr:rowOff>38100</xdr:rowOff>
    </xdr:from>
    <xdr:to>
      <xdr:col>4</xdr:col>
      <xdr:colOff>196850</xdr:colOff>
      <xdr:row>5</xdr:row>
      <xdr:rowOff>120650</xdr:rowOff>
    </xdr:to>
    <xdr:pic>
      <xdr:nvPicPr>
        <xdr:cNvPr id="2" name="Imagen 1" descr="C:\Users\altagracia.santos.TSE\AppData\Local\Microsoft\Windows\Temporary Internet Files\Content.IE5\EFYKI96R\log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1" y="38100"/>
          <a:ext cx="1108074" cy="892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32"/>
  <sheetViews>
    <sheetView tabSelected="1" view="pageBreakPreview" zoomScale="60" zoomScaleNormal="100" workbookViewId="0">
      <selection activeCell="C201" sqref="C201"/>
    </sheetView>
  </sheetViews>
  <sheetFormatPr baseColWidth="10" defaultColWidth="11.42578125" defaultRowHeight="12.75" x14ac:dyDescent="0.2"/>
  <cols>
    <col min="1" max="1" width="4.28515625" style="1" customWidth="1"/>
    <col min="2" max="2" width="14.7109375" style="1" customWidth="1"/>
    <col min="3" max="3" width="48.85546875" style="1" customWidth="1"/>
    <col min="4" max="4" width="20.85546875" style="1" customWidth="1"/>
    <col min="5" max="5" width="19.5703125" style="3" customWidth="1"/>
    <col min="6" max="6" width="18.5703125" style="3" customWidth="1"/>
    <col min="7" max="7" width="22.7109375" style="3" customWidth="1"/>
    <col min="8" max="8" width="11.42578125" style="5"/>
    <col min="9" max="9" width="14.85546875" style="5" bestFit="1" customWidth="1"/>
    <col min="10" max="10" width="19" style="5" customWidth="1"/>
    <col min="11" max="11" width="11.5703125" style="5" bestFit="1" customWidth="1"/>
    <col min="12" max="12" width="12.85546875" style="1" bestFit="1" customWidth="1"/>
    <col min="13" max="13" width="11.5703125" style="1" bestFit="1" customWidth="1"/>
    <col min="14" max="14" width="13" style="1" bestFit="1" customWidth="1"/>
    <col min="15" max="16384" width="11.42578125" style="1"/>
  </cols>
  <sheetData>
    <row r="1" spans="2:7" x14ac:dyDescent="0.2">
      <c r="C1" s="2"/>
      <c r="D1" s="2"/>
    </row>
    <row r="2" spans="2:7" x14ac:dyDescent="0.2">
      <c r="C2" s="2"/>
      <c r="D2" s="2"/>
      <c r="E2" s="118"/>
      <c r="F2" s="118"/>
      <c r="G2" s="118"/>
    </row>
    <row r="3" spans="2:7" x14ac:dyDescent="0.2">
      <c r="C3" s="2"/>
      <c r="D3" s="2"/>
    </row>
    <row r="4" spans="2:7" x14ac:dyDescent="0.2">
      <c r="C4" s="116"/>
      <c r="D4" s="116"/>
      <c r="E4" s="116"/>
      <c r="F4" s="116"/>
      <c r="G4" s="116"/>
    </row>
    <row r="5" spans="2:7" x14ac:dyDescent="0.2">
      <c r="C5" s="116"/>
      <c r="D5" s="116"/>
      <c r="E5" s="116"/>
      <c r="F5" s="116"/>
      <c r="G5" s="116"/>
    </row>
    <row r="6" spans="2:7" ht="12" customHeight="1" x14ac:dyDescent="0.2">
      <c r="C6" s="2"/>
      <c r="D6" s="2"/>
      <c r="E6" s="69"/>
      <c r="F6" s="69"/>
      <c r="G6" s="69"/>
    </row>
    <row r="7" spans="2:7" ht="16.5" customHeight="1" x14ac:dyDescent="0.2">
      <c r="B7" s="116" t="s">
        <v>0</v>
      </c>
      <c r="C7" s="116"/>
      <c r="D7" s="116"/>
      <c r="E7" s="116"/>
      <c r="F7" s="116"/>
      <c r="G7" s="116"/>
    </row>
    <row r="8" spans="2:7" ht="15" customHeight="1" x14ac:dyDescent="0.2">
      <c r="B8" s="116" t="s">
        <v>297</v>
      </c>
      <c r="C8" s="116"/>
      <c r="D8" s="116"/>
      <c r="E8" s="116"/>
      <c r="F8" s="116"/>
      <c r="G8" s="116"/>
    </row>
    <row r="9" spans="2:7" ht="15" customHeight="1" x14ac:dyDescent="0.2">
      <c r="B9" s="117" t="s">
        <v>1</v>
      </c>
      <c r="C9" s="117"/>
      <c r="D9" s="117"/>
      <c r="E9" s="117"/>
      <c r="F9" s="117"/>
      <c r="G9" s="117"/>
    </row>
    <row r="10" spans="2:7" x14ac:dyDescent="0.2">
      <c r="B10" s="7"/>
      <c r="C10" s="8"/>
      <c r="D10" s="8"/>
      <c r="E10" s="9"/>
      <c r="F10" s="7"/>
      <c r="G10" s="7"/>
    </row>
    <row r="11" spans="2:7" ht="25.5" x14ac:dyDescent="0.2">
      <c r="B11" s="10" t="s">
        <v>2</v>
      </c>
      <c r="C11" s="8" t="s">
        <v>3</v>
      </c>
      <c r="D11" s="10" t="s">
        <v>295</v>
      </c>
      <c r="E11" s="10" t="s">
        <v>296</v>
      </c>
      <c r="F11" s="10" t="s">
        <v>286</v>
      </c>
      <c r="G11" s="10" t="s">
        <v>287</v>
      </c>
    </row>
    <row r="12" spans="2:7" ht="22.5" customHeight="1" x14ac:dyDescent="0.2">
      <c r="B12" s="11">
        <v>11</v>
      </c>
      <c r="C12" s="12" t="s">
        <v>4</v>
      </c>
      <c r="D12" s="80">
        <f>+D13+D173+D187+D201</f>
        <v>701381669</v>
      </c>
      <c r="E12" s="80">
        <f t="shared" ref="E12:G12" si="0">+E13+E173+E187+E201</f>
        <v>901881669</v>
      </c>
      <c r="F12" s="80">
        <f>+F13+F173+F187+F201</f>
        <v>44854613.731835119</v>
      </c>
      <c r="G12" s="80">
        <f t="shared" si="0"/>
        <v>44854613.731835119</v>
      </c>
    </row>
    <row r="13" spans="2:7" ht="19.5" customHeight="1" x14ac:dyDescent="0.2">
      <c r="B13" s="13" t="s">
        <v>5</v>
      </c>
      <c r="C13" s="14" t="s">
        <v>6</v>
      </c>
      <c r="D13" s="81">
        <f t="shared" ref="D13" si="1">+D14+D46+D90+D148+D153</f>
        <v>602632629</v>
      </c>
      <c r="E13" s="81">
        <f t="shared" ref="E13:G13" si="2">+E14+E46+E90+E148+E153</f>
        <v>782689195</v>
      </c>
      <c r="F13" s="81">
        <f t="shared" si="2"/>
        <v>36318893.015981123</v>
      </c>
      <c r="G13" s="81">
        <f t="shared" si="2"/>
        <v>36318893.015981123</v>
      </c>
    </row>
    <row r="14" spans="2:7" ht="14.25" customHeight="1" x14ac:dyDescent="0.2">
      <c r="B14" s="15">
        <v>21</v>
      </c>
      <c r="C14" s="16" t="s">
        <v>7</v>
      </c>
      <c r="D14" s="82">
        <f>+D15+D28+D32+D37+D42</f>
        <v>485316189</v>
      </c>
      <c r="E14" s="82">
        <f>+E15+E28+E32+E37+E42</f>
        <v>473406110</v>
      </c>
      <c r="F14" s="82">
        <f>+F15+F28+F32+F37+F42</f>
        <v>32449319.085846759</v>
      </c>
      <c r="G14" s="82">
        <f>+G15+G28+G32+G37+G42</f>
        <v>32449319.085846759</v>
      </c>
    </row>
    <row r="15" spans="2:7" ht="15.75" customHeight="1" x14ac:dyDescent="0.2">
      <c r="B15" s="17">
        <v>211</v>
      </c>
      <c r="C15" s="18" t="s">
        <v>8</v>
      </c>
      <c r="D15" s="87">
        <f>+D16+D18+D22+D24+D25+D27</f>
        <v>392132629</v>
      </c>
      <c r="E15" s="87">
        <f>+E16+E18+E22+E24+E25+E27</f>
        <v>371615218</v>
      </c>
      <c r="F15" s="87">
        <f>+F16+F18+F22+F24+F25+F27</f>
        <v>25525406.527554199</v>
      </c>
      <c r="G15" s="87">
        <f>+G16+G18+G22+G24+G25+G27</f>
        <v>25525406.527554199</v>
      </c>
    </row>
    <row r="16" spans="2:7" x14ac:dyDescent="0.2">
      <c r="B16" s="19">
        <v>2111</v>
      </c>
      <c r="C16" s="20" t="s">
        <v>9</v>
      </c>
      <c r="D16" s="88">
        <f>+D17</f>
        <v>259737035</v>
      </c>
      <c r="E16" s="88">
        <f>+E17</f>
        <v>300000000</v>
      </c>
      <c r="F16" s="88">
        <f>+F17</f>
        <v>19797409.247554202</v>
      </c>
      <c r="G16" s="88">
        <f>+G17</f>
        <v>19797409.247554202</v>
      </c>
    </row>
    <row r="17" spans="2:7" x14ac:dyDescent="0.2">
      <c r="B17" s="21" t="s">
        <v>10</v>
      </c>
      <c r="C17" s="22" t="s">
        <v>11</v>
      </c>
      <c r="D17" s="89">
        <v>259737035</v>
      </c>
      <c r="E17" s="90">
        <v>300000000</v>
      </c>
      <c r="F17" s="91">
        <v>19797409.247554202</v>
      </c>
      <c r="G17" s="91">
        <f>+F17</f>
        <v>19797409.247554202</v>
      </c>
    </row>
    <row r="18" spans="2:7" ht="13.5" customHeight="1" x14ac:dyDescent="0.2">
      <c r="B18" s="19">
        <v>2112</v>
      </c>
      <c r="C18" s="23" t="s">
        <v>12</v>
      </c>
      <c r="D18" s="88">
        <f>SUM(D19:D21)</f>
        <v>2500000</v>
      </c>
      <c r="E18" s="92">
        <f>SUM(E19:E21)</f>
        <v>3500000</v>
      </c>
      <c r="F18" s="93">
        <f>SUM(F19:F21)</f>
        <v>306771.20000000001</v>
      </c>
      <c r="G18" s="93">
        <f t="shared" ref="G18" si="3">SUM(G19:G21)</f>
        <v>306771.20000000001</v>
      </c>
    </row>
    <row r="19" spans="2:7" x14ac:dyDescent="0.2">
      <c r="B19" s="21" t="s">
        <v>13</v>
      </c>
      <c r="C19" s="24" t="s">
        <v>14</v>
      </c>
      <c r="D19" s="85">
        <v>500000</v>
      </c>
      <c r="E19" s="90">
        <v>1000000</v>
      </c>
      <c r="F19" s="91">
        <v>50000</v>
      </c>
      <c r="G19" s="91">
        <f>+F19</f>
        <v>50000</v>
      </c>
    </row>
    <row r="20" spans="2:7" x14ac:dyDescent="0.2">
      <c r="B20" s="21" t="s">
        <v>15</v>
      </c>
      <c r="C20" s="22" t="s">
        <v>16</v>
      </c>
      <c r="D20" s="85">
        <v>2000000</v>
      </c>
      <c r="E20" s="90">
        <v>2000000</v>
      </c>
      <c r="F20" s="79">
        <v>256771.20000000001</v>
      </c>
      <c r="G20" s="91">
        <f t="shared" ref="G20:G21" si="4">+F20</f>
        <v>256771.20000000001</v>
      </c>
    </row>
    <row r="21" spans="2:7" x14ac:dyDescent="0.2">
      <c r="B21" s="21" t="s">
        <v>17</v>
      </c>
      <c r="C21" s="22" t="s">
        <v>18</v>
      </c>
      <c r="D21" s="79">
        <v>0</v>
      </c>
      <c r="E21" s="90">
        <v>500000</v>
      </c>
      <c r="F21" s="79">
        <v>0</v>
      </c>
      <c r="G21" s="91">
        <f t="shared" si="4"/>
        <v>0</v>
      </c>
    </row>
    <row r="22" spans="2:7" x14ac:dyDescent="0.2">
      <c r="B22" s="19">
        <v>2113</v>
      </c>
      <c r="C22" s="23" t="s">
        <v>19</v>
      </c>
      <c r="D22" s="88">
        <f t="shared" ref="D22:G22" si="5">+D23</f>
        <v>0</v>
      </c>
      <c r="E22" s="92">
        <f t="shared" si="5"/>
        <v>7000000</v>
      </c>
      <c r="F22" s="88">
        <f t="shared" si="5"/>
        <v>0</v>
      </c>
      <c r="G22" s="88">
        <f t="shared" si="5"/>
        <v>0</v>
      </c>
    </row>
    <row r="23" spans="2:7" x14ac:dyDescent="0.2">
      <c r="B23" s="21" t="s">
        <v>20</v>
      </c>
      <c r="C23" s="24" t="s">
        <v>19</v>
      </c>
      <c r="D23" s="79">
        <v>0</v>
      </c>
      <c r="E23" s="79">
        <v>7000000</v>
      </c>
      <c r="F23" s="91">
        <v>0</v>
      </c>
      <c r="G23" s="91">
        <f>+F23</f>
        <v>0</v>
      </c>
    </row>
    <row r="24" spans="2:7" x14ac:dyDescent="0.2">
      <c r="B24" s="19">
        <v>2114</v>
      </c>
      <c r="C24" s="20" t="s">
        <v>21</v>
      </c>
      <c r="D24" s="88">
        <v>19428086</v>
      </c>
      <c r="E24" s="88">
        <v>20000000</v>
      </c>
      <c r="F24" s="88">
        <v>132614.13</v>
      </c>
      <c r="G24" s="88">
        <f>+F24</f>
        <v>132614.13</v>
      </c>
    </row>
    <row r="25" spans="2:7" x14ac:dyDescent="0.2">
      <c r="B25" s="19">
        <v>2115</v>
      </c>
      <c r="C25" s="20" t="s">
        <v>22</v>
      </c>
      <c r="D25" s="88">
        <f>+D26</f>
        <v>66767508</v>
      </c>
      <c r="E25" s="88">
        <f>+E26</f>
        <v>23115218</v>
      </c>
      <c r="F25" s="88">
        <f>+F26</f>
        <v>1508002.7699999998</v>
      </c>
      <c r="G25" s="88">
        <f t="shared" ref="G25" si="6">+G26</f>
        <v>1508002.7699999998</v>
      </c>
    </row>
    <row r="26" spans="2:7" x14ac:dyDescent="0.2">
      <c r="B26" s="21" t="s">
        <v>23</v>
      </c>
      <c r="C26" s="22" t="s">
        <v>24</v>
      </c>
      <c r="D26" s="79">
        <v>66767508</v>
      </c>
      <c r="E26" s="79">
        <v>23115218</v>
      </c>
      <c r="F26" s="79">
        <v>1508002.7699999998</v>
      </c>
      <c r="G26" s="91">
        <f>+F26</f>
        <v>1508002.7699999998</v>
      </c>
    </row>
    <row r="27" spans="2:7" x14ac:dyDescent="0.2">
      <c r="B27" s="19">
        <v>2116</v>
      </c>
      <c r="C27" s="20" t="s">
        <v>25</v>
      </c>
      <c r="D27" s="88">
        <v>43700000</v>
      </c>
      <c r="E27" s="88">
        <v>18000000</v>
      </c>
      <c r="F27" s="88">
        <v>3780609.18</v>
      </c>
      <c r="G27" s="91">
        <f>+F27</f>
        <v>3780609.18</v>
      </c>
    </row>
    <row r="28" spans="2:7" x14ac:dyDescent="0.2">
      <c r="B28" s="17">
        <v>212</v>
      </c>
      <c r="C28" s="25" t="s">
        <v>26</v>
      </c>
      <c r="D28" s="87">
        <f>+D29</f>
        <v>38700000</v>
      </c>
      <c r="E28" s="87">
        <f>+E29</f>
        <v>38307332</v>
      </c>
      <c r="F28" s="87">
        <f t="shared" ref="F28:G28" si="7">+F29</f>
        <v>3772809.4082925627</v>
      </c>
      <c r="G28" s="87">
        <f t="shared" si="7"/>
        <v>3772809.4082925627</v>
      </c>
    </row>
    <row r="29" spans="2:7" x14ac:dyDescent="0.2">
      <c r="B29" s="19">
        <v>2122</v>
      </c>
      <c r="C29" s="20" t="s">
        <v>27</v>
      </c>
      <c r="D29" s="88">
        <f t="shared" ref="D29:G29" si="8">SUM(D30:D31)</f>
        <v>38700000</v>
      </c>
      <c r="E29" s="88">
        <f t="shared" si="8"/>
        <v>38307332</v>
      </c>
      <c r="F29" s="88">
        <f t="shared" si="8"/>
        <v>3772809.4082925627</v>
      </c>
      <c r="G29" s="88">
        <f t="shared" si="8"/>
        <v>3772809.4082925627</v>
      </c>
    </row>
    <row r="30" spans="2:7" x14ac:dyDescent="0.2">
      <c r="B30" s="21" t="s">
        <v>28</v>
      </c>
      <c r="C30" s="22" t="s">
        <v>29</v>
      </c>
      <c r="D30" s="79">
        <v>300000</v>
      </c>
      <c r="E30" s="79">
        <v>1000000</v>
      </c>
      <c r="F30" s="79">
        <v>0</v>
      </c>
      <c r="G30" s="91">
        <f t="shared" ref="G30:G31" si="9">+F30</f>
        <v>0</v>
      </c>
    </row>
    <row r="31" spans="2:7" x14ac:dyDescent="0.2">
      <c r="B31" s="26" t="s">
        <v>30</v>
      </c>
      <c r="C31" s="27" t="s">
        <v>31</v>
      </c>
      <c r="D31" s="79">
        <v>38400000</v>
      </c>
      <c r="E31" s="79">
        <v>37307332</v>
      </c>
      <c r="F31" s="79">
        <v>3772809.4082925627</v>
      </c>
      <c r="G31" s="91">
        <f t="shared" si="9"/>
        <v>3772809.4082925627</v>
      </c>
    </row>
    <row r="32" spans="2:7" x14ac:dyDescent="0.2">
      <c r="B32" s="28">
        <v>213</v>
      </c>
      <c r="C32" s="29" t="s">
        <v>32</v>
      </c>
      <c r="D32" s="87">
        <f t="shared" ref="D32:G32" si="10">+D33+D35</f>
        <v>6120000</v>
      </c>
      <c r="E32" s="87">
        <f t="shared" si="10"/>
        <v>6120000</v>
      </c>
      <c r="F32" s="87">
        <f t="shared" si="10"/>
        <v>315558.75</v>
      </c>
      <c r="G32" s="87">
        <f t="shared" si="10"/>
        <v>315558.75</v>
      </c>
    </row>
    <row r="33" spans="2:14" x14ac:dyDescent="0.2">
      <c r="B33" s="30">
        <v>2131</v>
      </c>
      <c r="C33" s="31" t="s">
        <v>33</v>
      </c>
      <c r="D33" s="88">
        <f>+D34</f>
        <v>3000000</v>
      </c>
      <c r="E33" s="88">
        <f>+E34</f>
        <v>3000000</v>
      </c>
      <c r="F33" s="88">
        <f>+F34</f>
        <v>0</v>
      </c>
      <c r="G33" s="88">
        <f>+G34</f>
        <v>0</v>
      </c>
    </row>
    <row r="34" spans="2:14" ht="13.5" customHeight="1" x14ac:dyDescent="0.2">
      <c r="B34" s="26" t="s">
        <v>34</v>
      </c>
      <c r="C34" s="27" t="s">
        <v>35</v>
      </c>
      <c r="D34" s="79">
        <v>3000000</v>
      </c>
      <c r="E34" s="79">
        <v>3000000</v>
      </c>
      <c r="F34" s="79">
        <v>0</v>
      </c>
      <c r="G34" s="91">
        <f>+F34</f>
        <v>0</v>
      </c>
    </row>
    <row r="35" spans="2:14" x14ac:dyDescent="0.2">
      <c r="B35" s="30">
        <v>2132</v>
      </c>
      <c r="C35" s="31" t="s">
        <v>36</v>
      </c>
      <c r="D35" s="88">
        <v>3120000</v>
      </c>
      <c r="E35" s="88">
        <v>3120000</v>
      </c>
      <c r="F35" s="88">
        <f>+F36</f>
        <v>315558.75</v>
      </c>
      <c r="G35" s="88">
        <f>+G36</f>
        <v>315558.75</v>
      </c>
    </row>
    <row r="36" spans="2:14" x14ac:dyDescent="0.2">
      <c r="B36" s="26" t="s">
        <v>37</v>
      </c>
      <c r="C36" s="27" t="s">
        <v>38</v>
      </c>
      <c r="D36" s="79">
        <v>3120000</v>
      </c>
      <c r="E36" s="79">
        <v>3120000</v>
      </c>
      <c r="F36" s="79">
        <v>315558.75</v>
      </c>
      <c r="G36" s="91">
        <f>+F36</f>
        <v>315558.75</v>
      </c>
    </row>
    <row r="37" spans="2:14" x14ac:dyDescent="0.2">
      <c r="B37" s="28">
        <v>214</v>
      </c>
      <c r="C37" s="29" t="s">
        <v>39</v>
      </c>
      <c r="D37" s="87">
        <f>+D38+D39</f>
        <v>0</v>
      </c>
      <c r="E37" s="87">
        <f>+E38+E39</f>
        <v>8000000</v>
      </c>
      <c r="F37" s="87">
        <f t="shared" ref="F37:G37" si="11">+F38+F39</f>
        <v>0</v>
      </c>
      <c r="G37" s="87">
        <f t="shared" si="11"/>
        <v>0</v>
      </c>
    </row>
    <row r="38" spans="2:14" x14ac:dyDescent="0.2">
      <c r="B38" s="26" t="s">
        <v>40</v>
      </c>
      <c r="C38" s="32" t="s">
        <v>41</v>
      </c>
      <c r="D38" s="79">
        <v>0</v>
      </c>
      <c r="E38" s="79">
        <v>4000000</v>
      </c>
      <c r="F38" s="79">
        <v>0</v>
      </c>
      <c r="G38" s="91">
        <f>+F38</f>
        <v>0</v>
      </c>
    </row>
    <row r="39" spans="2:14" x14ac:dyDescent="0.2">
      <c r="B39" s="30">
        <v>2142</v>
      </c>
      <c r="C39" s="33" t="s">
        <v>42</v>
      </c>
      <c r="D39" s="88">
        <f t="shared" ref="D39" si="12">SUM(D40:D41)</f>
        <v>0</v>
      </c>
      <c r="E39" s="88">
        <f t="shared" ref="E39:G39" si="13">SUM(E40:E41)</f>
        <v>4000000</v>
      </c>
      <c r="F39" s="88">
        <f t="shared" si="13"/>
        <v>0</v>
      </c>
      <c r="G39" s="88">
        <f t="shared" si="13"/>
        <v>0</v>
      </c>
    </row>
    <row r="40" spans="2:14" x14ac:dyDescent="0.2">
      <c r="B40" s="26" t="s">
        <v>43</v>
      </c>
      <c r="C40" s="32" t="s">
        <v>44</v>
      </c>
      <c r="D40" s="79">
        <v>0</v>
      </c>
      <c r="E40" s="79">
        <v>2000000</v>
      </c>
      <c r="F40" s="79">
        <v>0</v>
      </c>
      <c r="G40" s="91">
        <f t="shared" ref="G40:G41" si="14">+F40</f>
        <v>0</v>
      </c>
    </row>
    <row r="41" spans="2:14" x14ac:dyDescent="0.2">
      <c r="B41" s="26" t="s">
        <v>45</v>
      </c>
      <c r="C41" s="32" t="s">
        <v>46</v>
      </c>
      <c r="D41" s="79">
        <v>0</v>
      </c>
      <c r="E41" s="79">
        <v>2000000</v>
      </c>
      <c r="F41" s="79">
        <v>0</v>
      </c>
      <c r="G41" s="91">
        <f t="shared" si="14"/>
        <v>0</v>
      </c>
    </row>
    <row r="42" spans="2:14" x14ac:dyDescent="0.2">
      <c r="B42" s="28">
        <v>215</v>
      </c>
      <c r="C42" s="34" t="s">
        <v>47</v>
      </c>
      <c r="D42" s="87">
        <f>D45+D44+D43</f>
        <v>48363560</v>
      </c>
      <c r="E42" s="87">
        <f>E45+E44+E43</f>
        <v>49363560</v>
      </c>
      <c r="F42" s="94">
        <f>+F43+F44+F45</f>
        <v>2835544.4</v>
      </c>
      <c r="G42" s="94">
        <f>+G43+G44+G45</f>
        <v>2835544.4</v>
      </c>
    </row>
    <row r="43" spans="2:14" x14ac:dyDescent="0.2">
      <c r="B43" s="26" t="s">
        <v>48</v>
      </c>
      <c r="C43" s="27" t="s">
        <v>49</v>
      </c>
      <c r="D43" s="79">
        <v>22144000</v>
      </c>
      <c r="E43" s="79">
        <v>22494000</v>
      </c>
      <c r="F43" s="79">
        <v>1300264</v>
      </c>
      <c r="G43" s="91">
        <f t="shared" ref="G43:G45" si="15">+F43</f>
        <v>1300264</v>
      </c>
    </row>
    <row r="44" spans="2:14" x14ac:dyDescent="0.2">
      <c r="B44" s="26" t="s">
        <v>50</v>
      </c>
      <c r="C44" s="27" t="s">
        <v>51</v>
      </c>
      <c r="D44" s="79">
        <v>24081160</v>
      </c>
      <c r="E44" s="79">
        <v>24431160</v>
      </c>
      <c r="F44" s="79">
        <v>1393435</v>
      </c>
      <c r="G44" s="91">
        <f t="shared" si="15"/>
        <v>1393435</v>
      </c>
      <c r="L44" s="5"/>
      <c r="M44" s="5"/>
      <c r="N44" s="84"/>
    </row>
    <row r="45" spans="2:14" x14ac:dyDescent="0.2">
      <c r="B45" s="26" t="s">
        <v>52</v>
      </c>
      <c r="C45" s="27" t="s">
        <v>53</v>
      </c>
      <c r="D45" s="79">
        <v>2138400</v>
      </c>
      <c r="E45" s="79">
        <v>2438400</v>
      </c>
      <c r="F45" s="79">
        <v>141845.4</v>
      </c>
      <c r="G45" s="91">
        <f t="shared" si="15"/>
        <v>141845.4</v>
      </c>
      <c r="L45" s="5"/>
      <c r="M45" s="5"/>
      <c r="N45" s="83"/>
    </row>
    <row r="46" spans="2:14" x14ac:dyDescent="0.2">
      <c r="B46" s="35">
        <v>22</v>
      </c>
      <c r="C46" s="36" t="s">
        <v>54</v>
      </c>
      <c r="D46" s="82">
        <f>D47+D56+D59+D62+D65+D69+D72+D77+D88</f>
        <v>61601440</v>
      </c>
      <c r="E46" s="82">
        <f>E47+E56+E59+E62+E65+E69+E72+E77+E88</f>
        <v>137009906</v>
      </c>
      <c r="F46" s="82">
        <f>F47+F56+F59+F62+F65+F69+F72+F77+F88</f>
        <v>1222864.467022253</v>
      </c>
      <c r="G46" s="82">
        <f>+G47+G56+G59+G62+G65+G69+G72+G77+G88</f>
        <v>1222864.467022253</v>
      </c>
      <c r="L46" s="5"/>
      <c r="M46" s="5"/>
      <c r="N46" s="83"/>
    </row>
    <row r="47" spans="2:14" x14ac:dyDescent="0.2">
      <c r="B47" s="28">
        <v>221</v>
      </c>
      <c r="C47" s="29" t="s">
        <v>55</v>
      </c>
      <c r="D47" s="87">
        <f>D48+D49+D50+D51+D52+D53+D54+D55</f>
        <v>10106000</v>
      </c>
      <c r="E47" s="87">
        <f>E48+E49+E50+E51+E52+E53+E54+E55</f>
        <v>12120000</v>
      </c>
      <c r="F47" s="87">
        <f t="shared" ref="F47:G47" si="16">F48+F49+F50+F51+F52+F53+F54+F55</f>
        <v>403528.63</v>
      </c>
      <c r="G47" s="87">
        <f t="shared" si="16"/>
        <v>403528.63</v>
      </c>
      <c r="L47" s="5"/>
      <c r="M47" s="5"/>
    </row>
    <row r="48" spans="2:14" x14ac:dyDescent="0.2">
      <c r="B48" s="26" t="s">
        <v>56</v>
      </c>
      <c r="C48" s="27" t="s">
        <v>57</v>
      </c>
      <c r="D48" s="79">
        <v>246000</v>
      </c>
      <c r="E48" s="79">
        <v>500000</v>
      </c>
      <c r="F48" s="79">
        <v>0</v>
      </c>
      <c r="G48" s="91">
        <f t="shared" ref="G48:G89" si="17">+F48</f>
        <v>0</v>
      </c>
      <c r="J48" s="83"/>
      <c r="K48" s="83"/>
      <c r="L48" s="83"/>
      <c r="M48" s="83"/>
      <c r="N48" s="83"/>
    </row>
    <row r="49" spans="2:7" x14ac:dyDescent="0.2">
      <c r="B49" s="26" t="s">
        <v>58</v>
      </c>
      <c r="C49" s="37" t="s">
        <v>59</v>
      </c>
      <c r="D49" s="79">
        <v>150000</v>
      </c>
      <c r="E49" s="79">
        <v>400000</v>
      </c>
      <c r="F49" s="79">
        <v>85.18</v>
      </c>
      <c r="G49" s="91">
        <f t="shared" si="17"/>
        <v>85.18</v>
      </c>
    </row>
    <row r="50" spans="2:7" x14ac:dyDescent="0.2">
      <c r="B50" s="26" t="s">
        <v>60</v>
      </c>
      <c r="C50" s="27" t="s">
        <v>61</v>
      </c>
      <c r="D50" s="79">
        <v>2000000</v>
      </c>
      <c r="E50" s="79">
        <v>3000000</v>
      </c>
      <c r="F50" s="79">
        <v>202509.88</v>
      </c>
      <c r="G50" s="91">
        <f t="shared" si="17"/>
        <v>202509.88</v>
      </c>
    </row>
    <row r="51" spans="2:7" x14ac:dyDescent="0.2">
      <c r="B51" s="26" t="s">
        <v>62</v>
      </c>
      <c r="C51" s="27" t="s">
        <v>63</v>
      </c>
      <c r="D51" s="79">
        <v>10000</v>
      </c>
      <c r="E51" s="79">
        <v>20000</v>
      </c>
      <c r="F51" s="79">
        <v>0</v>
      </c>
      <c r="G51" s="91">
        <f t="shared" si="17"/>
        <v>0</v>
      </c>
    </row>
    <row r="52" spans="2:7" x14ac:dyDescent="0.2">
      <c r="B52" s="26" t="s">
        <v>64</v>
      </c>
      <c r="C52" s="37" t="s">
        <v>65</v>
      </c>
      <c r="D52" s="79">
        <v>2600000</v>
      </c>
      <c r="E52" s="79">
        <v>3000000</v>
      </c>
      <c r="F52" s="79">
        <v>200933.57</v>
      </c>
      <c r="G52" s="91">
        <f t="shared" si="17"/>
        <v>200933.57</v>
      </c>
    </row>
    <row r="53" spans="2:7" x14ac:dyDescent="0.2">
      <c r="B53" s="26" t="s">
        <v>66</v>
      </c>
      <c r="C53" s="27" t="s">
        <v>67</v>
      </c>
      <c r="D53" s="79">
        <v>5000000</v>
      </c>
      <c r="E53" s="79">
        <v>5000000</v>
      </c>
      <c r="F53" s="79">
        <v>0</v>
      </c>
      <c r="G53" s="91">
        <f t="shared" si="17"/>
        <v>0</v>
      </c>
    </row>
    <row r="54" spans="2:7" x14ac:dyDescent="0.2">
      <c r="B54" s="26" t="s">
        <v>68</v>
      </c>
      <c r="C54" s="27" t="s">
        <v>69</v>
      </c>
      <c r="D54" s="79">
        <v>50000</v>
      </c>
      <c r="E54" s="79">
        <v>100000</v>
      </c>
      <c r="F54" s="79">
        <v>0</v>
      </c>
      <c r="G54" s="91">
        <f t="shared" si="17"/>
        <v>0</v>
      </c>
    </row>
    <row r="55" spans="2:7" x14ac:dyDescent="0.2">
      <c r="B55" s="26" t="s">
        <v>70</v>
      </c>
      <c r="C55" s="27" t="s">
        <v>71</v>
      </c>
      <c r="D55" s="79">
        <v>50000</v>
      </c>
      <c r="E55" s="79">
        <v>100000</v>
      </c>
      <c r="F55" s="79">
        <v>0</v>
      </c>
      <c r="G55" s="91">
        <f t="shared" si="17"/>
        <v>0</v>
      </c>
    </row>
    <row r="56" spans="2:7" x14ac:dyDescent="0.2">
      <c r="B56" s="28">
        <v>222</v>
      </c>
      <c r="C56" s="29" t="s">
        <v>72</v>
      </c>
      <c r="D56" s="87">
        <f>+D57+D58</f>
        <v>1700000</v>
      </c>
      <c r="E56" s="87">
        <f>+E57+E58</f>
        <v>3000000</v>
      </c>
      <c r="F56" s="87">
        <f>+F57+F58</f>
        <v>62265.06</v>
      </c>
      <c r="G56" s="87">
        <f t="shared" ref="G56" si="18">+G57+G58</f>
        <v>62265.06</v>
      </c>
    </row>
    <row r="57" spans="2:7" x14ac:dyDescent="0.2">
      <c r="B57" s="38" t="s">
        <v>73</v>
      </c>
      <c r="C57" s="27" t="s">
        <v>74</v>
      </c>
      <c r="D57" s="79">
        <v>700000</v>
      </c>
      <c r="E57" s="79">
        <v>1500000</v>
      </c>
      <c r="F57" s="79">
        <v>62265.06</v>
      </c>
      <c r="G57" s="91">
        <f t="shared" si="17"/>
        <v>62265.06</v>
      </c>
    </row>
    <row r="58" spans="2:7" x14ac:dyDescent="0.2">
      <c r="B58" s="38" t="s">
        <v>75</v>
      </c>
      <c r="C58" s="27" t="s">
        <v>76</v>
      </c>
      <c r="D58" s="79">
        <v>1000000</v>
      </c>
      <c r="E58" s="79">
        <v>1500000</v>
      </c>
      <c r="F58" s="79">
        <v>0</v>
      </c>
      <c r="G58" s="91">
        <f t="shared" si="17"/>
        <v>0</v>
      </c>
    </row>
    <row r="59" spans="2:7" x14ac:dyDescent="0.2">
      <c r="B59" s="28">
        <v>223</v>
      </c>
      <c r="C59" s="29" t="s">
        <v>77</v>
      </c>
      <c r="D59" s="87">
        <f>D60+D61</f>
        <v>1145440</v>
      </c>
      <c r="E59" s="87">
        <f>E60+E61</f>
        <v>11000000</v>
      </c>
      <c r="F59" s="87">
        <f>SUM(F60:F61)</f>
        <v>38550</v>
      </c>
      <c r="G59" s="87">
        <f t="shared" ref="G59" si="19">SUM(G60:G61)</f>
        <v>38550</v>
      </c>
    </row>
    <row r="60" spans="2:7" x14ac:dyDescent="0.2">
      <c r="B60" s="26" t="s">
        <v>78</v>
      </c>
      <c r="C60" s="27" t="s">
        <v>79</v>
      </c>
      <c r="D60" s="79">
        <v>900000</v>
      </c>
      <c r="E60" s="79">
        <v>5000000</v>
      </c>
      <c r="F60" s="79">
        <v>38550</v>
      </c>
      <c r="G60" s="91">
        <f t="shared" si="17"/>
        <v>38550</v>
      </c>
    </row>
    <row r="61" spans="2:7" x14ac:dyDescent="0.2">
      <c r="B61" s="38" t="s">
        <v>80</v>
      </c>
      <c r="C61" s="39" t="s">
        <v>81</v>
      </c>
      <c r="D61" s="79">
        <v>245440</v>
      </c>
      <c r="E61" s="79">
        <v>6000000</v>
      </c>
      <c r="F61" s="79">
        <v>0</v>
      </c>
      <c r="G61" s="91">
        <f t="shared" si="17"/>
        <v>0</v>
      </c>
    </row>
    <row r="62" spans="2:7" x14ac:dyDescent="0.2">
      <c r="B62" s="28">
        <v>224</v>
      </c>
      <c r="C62" s="29" t="s">
        <v>82</v>
      </c>
      <c r="D62" s="87">
        <f>D64+D63</f>
        <v>2100000</v>
      </c>
      <c r="E62" s="87">
        <f>E64+E63</f>
        <v>10200000</v>
      </c>
      <c r="F62" s="87">
        <f>+F63+F64</f>
        <v>27222.37</v>
      </c>
      <c r="G62" s="87">
        <f t="shared" ref="G62" si="20">+G63+G64</f>
        <v>27222.37</v>
      </c>
    </row>
    <row r="63" spans="2:7" x14ac:dyDescent="0.2">
      <c r="B63" s="26" t="s">
        <v>83</v>
      </c>
      <c r="C63" s="27" t="s">
        <v>84</v>
      </c>
      <c r="D63" s="79">
        <v>2000000</v>
      </c>
      <c r="E63" s="79">
        <v>10000000</v>
      </c>
      <c r="F63" s="79">
        <v>6820.37</v>
      </c>
      <c r="G63" s="91">
        <f t="shared" si="17"/>
        <v>6820.37</v>
      </c>
    </row>
    <row r="64" spans="2:7" x14ac:dyDescent="0.2">
      <c r="B64" s="26" t="s">
        <v>85</v>
      </c>
      <c r="C64" s="27" t="s">
        <v>86</v>
      </c>
      <c r="D64" s="79">
        <v>100000</v>
      </c>
      <c r="E64" s="79">
        <v>200000</v>
      </c>
      <c r="F64" s="79">
        <v>20402</v>
      </c>
      <c r="G64" s="91">
        <f t="shared" si="17"/>
        <v>20402</v>
      </c>
    </row>
    <row r="65" spans="2:7" x14ac:dyDescent="0.2">
      <c r="B65" s="28">
        <v>225</v>
      </c>
      <c r="C65" s="29" t="s">
        <v>87</v>
      </c>
      <c r="D65" s="87">
        <f>D66+D67+D68</f>
        <v>6500000</v>
      </c>
      <c r="E65" s="87">
        <f>E66+E67+E68</f>
        <v>9200000</v>
      </c>
      <c r="F65" s="87">
        <f>SUM(F66:F68)</f>
        <v>26487.46</v>
      </c>
      <c r="G65" s="87">
        <f>SUM(G66:G68)</f>
        <v>26487.46</v>
      </c>
    </row>
    <row r="66" spans="2:7" x14ac:dyDescent="0.2">
      <c r="B66" s="38" t="s">
        <v>88</v>
      </c>
      <c r="C66" s="40" t="s">
        <v>89</v>
      </c>
      <c r="D66" s="79">
        <v>500000</v>
      </c>
      <c r="E66" s="79">
        <v>1000000</v>
      </c>
      <c r="F66" s="79">
        <v>0</v>
      </c>
      <c r="G66" s="91">
        <f t="shared" si="17"/>
        <v>0</v>
      </c>
    </row>
    <row r="67" spans="2:7" x14ac:dyDescent="0.2">
      <c r="B67" s="38" t="s">
        <v>90</v>
      </c>
      <c r="C67" s="39" t="s">
        <v>91</v>
      </c>
      <c r="D67" s="79">
        <v>300000</v>
      </c>
      <c r="E67" s="79">
        <v>500000</v>
      </c>
      <c r="F67" s="79">
        <v>26487.46</v>
      </c>
      <c r="G67" s="91">
        <f t="shared" si="17"/>
        <v>26487.46</v>
      </c>
    </row>
    <row r="68" spans="2:7" ht="27.75" customHeight="1" x14ac:dyDescent="0.2">
      <c r="B68" s="26" t="s">
        <v>92</v>
      </c>
      <c r="C68" s="37" t="s">
        <v>93</v>
      </c>
      <c r="D68" s="79">
        <v>5700000</v>
      </c>
      <c r="E68" s="79">
        <v>7700000</v>
      </c>
      <c r="F68" s="79">
        <v>0</v>
      </c>
      <c r="G68" s="91">
        <f t="shared" si="17"/>
        <v>0</v>
      </c>
    </row>
    <row r="69" spans="2:7" ht="18" customHeight="1" x14ac:dyDescent="0.2">
      <c r="B69" s="28">
        <v>226</v>
      </c>
      <c r="C69" s="29" t="s">
        <v>94</v>
      </c>
      <c r="D69" s="87">
        <f>SUM(D70:D71)</f>
        <v>21900000</v>
      </c>
      <c r="E69" s="87">
        <f>SUM(E70:E71)</f>
        <v>30900000</v>
      </c>
      <c r="F69" s="87">
        <f>+F70+F71</f>
        <v>0</v>
      </c>
      <c r="G69" s="87">
        <f t="shared" ref="G69" si="21">+G70+G71</f>
        <v>0</v>
      </c>
    </row>
    <row r="70" spans="2:7" x14ac:dyDescent="0.2">
      <c r="B70" s="26" t="s">
        <v>95</v>
      </c>
      <c r="C70" s="27" t="s">
        <v>96</v>
      </c>
      <c r="D70" s="79">
        <v>1900000</v>
      </c>
      <c r="E70" s="79">
        <v>900000</v>
      </c>
      <c r="F70" s="79">
        <v>0</v>
      </c>
      <c r="G70" s="91">
        <f t="shared" si="17"/>
        <v>0</v>
      </c>
    </row>
    <row r="71" spans="2:7" x14ac:dyDescent="0.2">
      <c r="B71" s="26" t="s">
        <v>97</v>
      </c>
      <c r="C71" s="27" t="s">
        <v>98</v>
      </c>
      <c r="D71" s="79">
        <v>20000000</v>
      </c>
      <c r="E71" s="79">
        <v>30000000</v>
      </c>
      <c r="F71" s="79">
        <v>0</v>
      </c>
      <c r="G71" s="91">
        <f t="shared" si="17"/>
        <v>0</v>
      </c>
    </row>
    <row r="72" spans="2:7" ht="40.5" customHeight="1" x14ac:dyDescent="0.2">
      <c r="B72" s="28">
        <v>227</v>
      </c>
      <c r="C72" s="34" t="s">
        <v>99</v>
      </c>
      <c r="D72" s="87">
        <f t="shared" ref="D72" si="22">SUM(D73:D76)</f>
        <v>6800000</v>
      </c>
      <c r="E72" s="87">
        <f t="shared" ref="E72:G72" si="23">SUM(E73:E76)</f>
        <v>26000000</v>
      </c>
      <c r="F72" s="87">
        <f t="shared" si="23"/>
        <v>0</v>
      </c>
      <c r="G72" s="87">
        <f t="shared" si="23"/>
        <v>0</v>
      </c>
    </row>
    <row r="73" spans="2:7" x14ac:dyDescent="0.2">
      <c r="B73" s="26" t="s">
        <v>100</v>
      </c>
      <c r="C73" s="27" t="s">
        <v>101</v>
      </c>
      <c r="D73" s="79">
        <v>3800000</v>
      </c>
      <c r="E73" s="79">
        <v>5000000</v>
      </c>
      <c r="F73" s="79">
        <v>0</v>
      </c>
      <c r="G73" s="91">
        <f t="shared" si="17"/>
        <v>0</v>
      </c>
    </row>
    <row r="74" spans="2:7" ht="24.75" customHeight="1" x14ac:dyDescent="0.2">
      <c r="B74" s="26" t="s">
        <v>102</v>
      </c>
      <c r="C74" s="37" t="s">
        <v>103</v>
      </c>
      <c r="D74" s="79">
        <v>3000000</v>
      </c>
      <c r="E74" s="79">
        <v>11000000</v>
      </c>
      <c r="F74" s="79">
        <v>0</v>
      </c>
      <c r="G74" s="91">
        <f t="shared" si="17"/>
        <v>0</v>
      </c>
    </row>
    <row r="75" spans="2:7" ht="26.25" customHeight="1" x14ac:dyDescent="0.2">
      <c r="B75" s="26" t="s">
        <v>104</v>
      </c>
      <c r="C75" s="37" t="s">
        <v>105</v>
      </c>
      <c r="D75" s="79">
        <v>0</v>
      </c>
      <c r="E75" s="79">
        <v>5000000</v>
      </c>
      <c r="F75" s="79">
        <v>0</v>
      </c>
      <c r="G75" s="91">
        <f t="shared" si="17"/>
        <v>0</v>
      </c>
    </row>
    <row r="76" spans="2:7" ht="15.75" customHeight="1" x14ac:dyDescent="0.2">
      <c r="B76" s="26" t="s">
        <v>106</v>
      </c>
      <c r="C76" s="37" t="s">
        <v>107</v>
      </c>
      <c r="D76" s="79">
        <v>0</v>
      </c>
      <c r="E76" s="79">
        <v>5000000</v>
      </c>
      <c r="F76" s="79">
        <v>0</v>
      </c>
      <c r="G76" s="91">
        <f t="shared" si="17"/>
        <v>0</v>
      </c>
    </row>
    <row r="77" spans="2:7" ht="25.5" customHeight="1" x14ac:dyDescent="0.2">
      <c r="B77" s="28">
        <v>228</v>
      </c>
      <c r="C77" s="34" t="s">
        <v>108</v>
      </c>
      <c r="D77" s="87">
        <f t="shared" ref="D77" si="24">D78+D79+D80+D81+D86</f>
        <v>9850000</v>
      </c>
      <c r="E77" s="87">
        <f t="shared" ref="E77:F77" si="25">E78+E79+E80+E81+E86</f>
        <v>32089906</v>
      </c>
      <c r="F77" s="87">
        <f t="shared" si="25"/>
        <v>664810.94702225295</v>
      </c>
      <c r="G77" s="87">
        <f>+G78+G79+G80+G81+G86</f>
        <v>664810.94702225295</v>
      </c>
    </row>
    <row r="78" spans="2:7" ht="12" customHeight="1" x14ac:dyDescent="0.2">
      <c r="B78" s="26" t="s">
        <v>109</v>
      </c>
      <c r="C78" s="27" t="s">
        <v>110</v>
      </c>
      <c r="D78" s="79">
        <v>2150000</v>
      </c>
      <c r="E78" s="79">
        <v>6608466</v>
      </c>
      <c r="F78" s="79">
        <v>92455.007822252912</v>
      </c>
      <c r="G78" s="91">
        <f t="shared" si="17"/>
        <v>92455.007822252912</v>
      </c>
    </row>
    <row r="79" spans="2:7" x14ac:dyDescent="0.2">
      <c r="B79" s="26" t="s">
        <v>111</v>
      </c>
      <c r="C79" s="37" t="s">
        <v>112</v>
      </c>
      <c r="D79" s="79">
        <v>200000</v>
      </c>
      <c r="E79" s="79">
        <v>381440</v>
      </c>
      <c r="F79" s="79">
        <v>0</v>
      </c>
      <c r="G79" s="91">
        <f t="shared" si="17"/>
        <v>0</v>
      </c>
    </row>
    <row r="80" spans="2:7" x14ac:dyDescent="0.2">
      <c r="B80" s="26" t="s">
        <v>113</v>
      </c>
      <c r="C80" s="37" t="s">
        <v>114</v>
      </c>
      <c r="D80" s="79">
        <v>2500000</v>
      </c>
      <c r="E80" s="79">
        <v>12500000</v>
      </c>
      <c r="F80" s="79">
        <v>0</v>
      </c>
      <c r="G80" s="91">
        <f t="shared" si="17"/>
        <v>0</v>
      </c>
    </row>
    <row r="81" spans="2:11" x14ac:dyDescent="0.2">
      <c r="B81" s="41">
        <v>2287</v>
      </c>
      <c r="C81" s="42" t="s">
        <v>115</v>
      </c>
      <c r="D81" s="88">
        <f t="shared" ref="D81" si="26">SUM(D82:D85)</f>
        <v>3000000</v>
      </c>
      <c r="E81" s="88">
        <f t="shared" ref="E81:F81" si="27">SUM(E82:E85)</f>
        <v>10100000</v>
      </c>
      <c r="F81" s="88">
        <f t="shared" si="27"/>
        <v>369143.45919999998</v>
      </c>
      <c r="G81" s="88">
        <f>+G82+G83+G84+G85</f>
        <v>369143.45919999998</v>
      </c>
    </row>
    <row r="82" spans="2:11" ht="13.5" customHeight="1" x14ac:dyDescent="0.2">
      <c r="B82" s="38" t="s">
        <v>116</v>
      </c>
      <c r="C82" s="39" t="s">
        <v>117</v>
      </c>
      <c r="D82" s="79">
        <v>500000</v>
      </c>
      <c r="E82" s="79">
        <v>2000000</v>
      </c>
      <c r="F82" s="79">
        <v>170444.43919999999</v>
      </c>
      <c r="G82" s="91">
        <f t="shared" si="17"/>
        <v>170444.43919999999</v>
      </c>
    </row>
    <row r="83" spans="2:11" s="49" customFormat="1" x14ac:dyDescent="0.2">
      <c r="B83" s="26" t="s">
        <v>118</v>
      </c>
      <c r="C83" s="27" t="s">
        <v>119</v>
      </c>
      <c r="D83" s="79">
        <v>1000000</v>
      </c>
      <c r="E83" s="79">
        <v>5000000</v>
      </c>
      <c r="F83" s="79">
        <v>0</v>
      </c>
      <c r="G83" s="91">
        <f t="shared" si="17"/>
        <v>0</v>
      </c>
      <c r="H83" s="55"/>
      <c r="I83" s="55"/>
      <c r="J83" s="55"/>
      <c r="K83" s="55"/>
    </row>
    <row r="84" spans="2:11" s="49" customFormat="1" x14ac:dyDescent="0.2">
      <c r="B84" s="26" t="s">
        <v>120</v>
      </c>
      <c r="C84" s="76" t="s">
        <v>121</v>
      </c>
      <c r="D84" s="79">
        <v>400000</v>
      </c>
      <c r="E84" s="79">
        <v>2000000</v>
      </c>
      <c r="F84" s="79">
        <v>0</v>
      </c>
      <c r="G84" s="91">
        <f t="shared" si="17"/>
        <v>0</v>
      </c>
      <c r="H84" s="55"/>
      <c r="I84" s="55"/>
      <c r="J84" s="55"/>
      <c r="K84" s="55"/>
    </row>
    <row r="85" spans="2:11" s="49" customFormat="1" x14ac:dyDescent="0.2">
      <c r="B85" s="26" t="s">
        <v>122</v>
      </c>
      <c r="C85" s="27" t="s">
        <v>123</v>
      </c>
      <c r="D85" s="79">
        <v>1100000</v>
      </c>
      <c r="E85" s="79">
        <v>1100000</v>
      </c>
      <c r="F85" s="79">
        <v>198699.02</v>
      </c>
      <c r="G85" s="91">
        <f t="shared" si="17"/>
        <v>198699.02</v>
      </c>
      <c r="H85" s="55"/>
      <c r="I85" s="55"/>
      <c r="J85" s="55"/>
      <c r="K85" s="55"/>
    </row>
    <row r="86" spans="2:11" s="49" customFormat="1" x14ac:dyDescent="0.2">
      <c r="B86" s="30">
        <v>2288</v>
      </c>
      <c r="C86" s="31" t="s">
        <v>124</v>
      </c>
      <c r="D86" s="88">
        <f>+D87</f>
        <v>2000000</v>
      </c>
      <c r="E86" s="88">
        <f t="shared" ref="E86:G86" si="28">+E87</f>
        <v>2500000</v>
      </c>
      <c r="F86" s="88">
        <f t="shared" si="28"/>
        <v>203212.48</v>
      </c>
      <c r="G86" s="88">
        <f t="shared" si="28"/>
        <v>203212.48</v>
      </c>
      <c r="H86" s="55"/>
      <c r="I86" s="55"/>
      <c r="J86" s="55"/>
      <c r="K86" s="55"/>
    </row>
    <row r="87" spans="2:11" x14ac:dyDescent="0.2">
      <c r="B87" s="38" t="s">
        <v>125</v>
      </c>
      <c r="C87" s="39" t="s">
        <v>126</v>
      </c>
      <c r="D87" s="79">
        <v>2000000</v>
      </c>
      <c r="E87" s="79">
        <v>2500000</v>
      </c>
      <c r="F87" s="79">
        <v>203212.48</v>
      </c>
      <c r="G87" s="91">
        <v>203212.48</v>
      </c>
    </row>
    <row r="88" spans="2:11" x14ac:dyDescent="0.2">
      <c r="B88" s="28">
        <v>229</v>
      </c>
      <c r="C88" s="29" t="s">
        <v>127</v>
      </c>
      <c r="D88" s="87">
        <f t="shared" ref="D88:G88" si="29">+D89</f>
        <v>1500000</v>
      </c>
      <c r="E88" s="87">
        <f t="shared" si="29"/>
        <v>2500000</v>
      </c>
      <c r="F88" s="87">
        <f t="shared" si="29"/>
        <v>0</v>
      </c>
      <c r="G88" s="87">
        <f t="shared" si="29"/>
        <v>0</v>
      </c>
    </row>
    <row r="89" spans="2:11" x14ac:dyDescent="0.2">
      <c r="B89" s="26" t="s">
        <v>128</v>
      </c>
      <c r="C89" s="39" t="s">
        <v>129</v>
      </c>
      <c r="D89" s="79">
        <v>1500000</v>
      </c>
      <c r="E89" s="79">
        <v>2500000</v>
      </c>
      <c r="F89" s="79">
        <v>0</v>
      </c>
      <c r="G89" s="91">
        <f t="shared" si="17"/>
        <v>0</v>
      </c>
    </row>
    <row r="90" spans="2:11" x14ac:dyDescent="0.2">
      <c r="B90" s="35">
        <v>23</v>
      </c>
      <c r="C90" s="36" t="s">
        <v>130</v>
      </c>
      <c r="D90" s="82">
        <f>+D91+D97+D102+D108+D110+D115+D134+D141</f>
        <v>21533920</v>
      </c>
      <c r="E90" s="82">
        <f>+E91+E97+E102+E108+E110+E115+E134+E141</f>
        <v>47199166</v>
      </c>
      <c r="F90" s="82">
        <f>+F91+F97+F102+F108+F110+F115+F134+F141</f>
        <v>1493445.58</v>
      </c>
      <c r="G90" s="82">
        <f>+G91+G97+G102+G108+G110+G115+G134+G141</f>
        <v>1493445.58</v>
      </c>
    </row>
    <row r="91" spans="2:11" x14ac:dyDescent="0.2">
      <c r="B91" s="28">
        <v>231</v>
      </c>
      <c r="C91" s="34" t="s">
        <v>131</v>
      </c>
      <c r="D91" s="87">
        <f t="shared" ref="D91" si="30">+D92+D93</f>
        <v>4810000</v>
      </c>
      <c r="E91" s="87">
        <f t="shared" ref="E91:G91" si="31">+E92+E93</f>
        <v>7977263</v>
      </c>
      <c r="F91" s="87">
        <f t="shared" si="31"/>
        <v>414213.48000000004</v>
      </c>
      <c r="G91" s="87">
        <f t="shared" si="31"/>
        <v>414213.48000000004</v>
      </c>
    </row>
    <row r="92" spans="2:11" x14ac:dyDescent="0.2">
      <c r="B92" s="26" t="s">
        <v>132</v>
      </c>
      <c r="C92" s="27" t="s">
        <v>133</v>
      </c>
      <c r="D92" s="79">
        <v>4500000</v>
      </c>
      <c r="E92" s="79">
        <v>7617263</v>
      </c>
      <c r="F92" s="79">
        <v>414213.48000000004</v>
      </c>
      <c r="G92" s="91">
        <f t="shared" ref="G92" si="32">+F92</f>
        <v>414213.48000000004</v>
      </c>
    </row>
    <row r="93" spans="2:11" x14ac:dyDescent="0.2">
      <c r="B93" s="30">
        <v>2313</v>
      </c>
      <c r="C93" s="31" t="s">
        <v>134</v>
      </c>
      <c r="D93" s="88">
        <f>SUM(D94:D96)</f>
        <v>310000</v>
      </c>
      <c r="E93" s="88">
        <f>SUM(E94:E96)</f>
        <v>360000</v>
      </c>
      <c r="F93" s="88">
        <f t="shared" ref="F93:G93" si="33">SUM(F94:F96)</f>
        <v>0</v>
      </c>
      <c r="G93" s="88">
        <f t="shared" si="33"/>
        <v>0</v>
      </c>
    </row>
    <row r="94" spans="2:11" x14ac:dyDescent="0.2">
      <c r="B94" s="26" t="s">
        <v>135</v>
      </c>
      <c r="C94" s="27" t="s">
        <v>136</v>
      </c>
      <c r="D94" s="79">
        <v>50000</v>
      </c>
      <c r="E94" s="79">
        <v>100000</v>
      </c>
      <c r="F94" s="79">
        <v>0</v>
      </c>
      <c r="G94" s="91">
        <f t="shared" ref="G94:G96" si="34">+F94</f>
        <v>0</v>
      </c>
    </row>
    <row r="95" spans="2:11" x14ac:dyDescent="0.2">
      <c r="B95" s="38" t="s">
        <v>137</v>
      </c>
      <c r="C95" s="39" t="s">
        <v>138</v>
      </c>
      <c r="D95" s="79">
        <v>210000</v>
      </c>
      <c r="E95" s="79">
        <v>210000</v>
      </c>
      <c r="F95" s="79">
        <v>0</v>
      </c>
      <c r="G95" s="91">
        <f t="shared" si="34"/>
        <v>0</v>
      </c>
    </row>
    <row r="96" spans="2:11" x14ac:dyDescent="0.2">
      <c r="B96" s="38" t="s">
        <v>139</v>
      </c>
      <c r="C96" s="39" t="s">
        <v>140</v>
      </c>
      <c r="D96" s="79">
        <v>50000</v>
      </c>
      <c r="E96" s="79">
        <v>50000</v>
      </c>
      <c r="F96" s="95">
        <v>0</v>
      </c>
      <c r="G96" s="91">
        <f t="shared" si="34"/>
        <v>0</v>
      </c>
    </row>
    <row r="97" spans="2:7" x14ac:dyDescent="0.2">
      <c r="B97" s="28">
        <v>232</v>
      </c>
      <c r="C97" s="29" t="s">
        <v>141</v>
      </c>
      <c r="D97" s="87">
        <f>D98+D99+D100+D101</f>
        <v>350000</v>
      </c>
      <c r="E97" s="87">
        <f>E98+E99+E100+E101</f>
        <v>700000</v>
      </c>
      <c r="F97" s="87">
        <f>SUM(F98:F101)</f>
        <v>0</v>
      </c>
      <c r="G97" s="87">
        <f t="shared" ref="G97" si="35">SUM(G98:G101)</f>
        <v>0</v>
      </c>
    </row>
    <row r="98" spans="2:7" x14ac:dyDescent="0.2">
      <c r="B98" s="38" t="s">
        <v>142</v>
      </c>
      <c r="C98" s="27" t="s">
        <v>143</v>
      </c>
      <c r="D98" s="79">
        <v>50000</v>
      </c>
      <c r="E98" s="79">
        <v>50000</v>
      </c>
      <c r="F98" s="79">
        <v>0</v>
      </c>
      <c r="G98" s="91">
        <f t="shared" ref="G98:G101" si="36">+F98</f>
        <v>0</v>
      </c>
    </row>
    <row r="99" spans="2:7" x14ac:dyDescent="0.2">
      <c r="B99" s="38" t="s">
        <v>144</v>
      </c>
      <c r="C99" s="27" t="s">
        <v>145</v>
      </c>
      <c r="D99" s="79">
        <v>50000</v>
      </c>
      <c r="E99" s="79">
        <v>50000</v>
      </c>
      <c r="F99" s="79">
        <v>0</v>
      </c>
      <c r="G99" s="91">
        <f t="shared" si="36"/>
        <v>0</v>
      </c>
    </row>
    <row r="100" spans="2:7" x14ac:dyDescent="0.2">
      <c r="B100" s="26" t="s">
        <v>146</v>
      </c>
      <c r="C100" s="27" t="s">
        <v>147</v>
      </c>
      <c r="D100" s="79">
        <v>200000</v>
      </c>
      <c r="E100" s="79">
        <v>500000</v>
      </c>
      <c r="F100" s="79">
        <v>0</v>
      </c>
      <c r="G100" s="91">
        <f t="shared" si="36"/>
        <v>0</v>
      </c>
    </row>
    <row r="101" spans="2:7" x14ac:dyDescent="0.2">
      <c r="B101" s="38" t="s">
        <v>148</v>
      </c>
      <c r="C101" s="27" t="s">
        <v>149</v>
      </c>
      <c r="D101" s="79">
        <v>50000</v>
      </c>
      <c r="E101" s="79">
        <v>100000</v>
      </c>
      <c r="F101" s="79">
        <v>0</v>
      </c>
      <c r="G101" s="91">
        <f t="shared" si="36"/>
        <v>0</v>
      </c>
    </row>
    <row r="102" spans="2:7" x14ac:dyDescent="0.2">
      <c r="B102" s="28">
        <v>233</v>
      </c>
      <c r="C102" s="34" t="s">
        <v>150</v>
      </c>
      <c r="D102" s="87">
        <f>D103+D104+D105+D106+D107</f>
        <v>1540000</v>
      </c>
      <c r="E102" s="87">
        <f>E103+E104+E105+E106+E107</f>
        <v>3200000</v>
      </c>
      <c r="F102" s="94">
        <f>SUM(F103:F107)</f>
        <v>0</v>
      </c>
      <c r="G102" s="94">
        <f t="shared" ref="G102" si="37">SUM(G103:G107)</f>
        <v>0</v>
      </c>
    </row>
    <row r="103" spans="2:7" x14ac:dyDescent="0.2">
      <c r="B103" s="26" t="s">
        <v>151</v>
      </c>
      <c r="C103" s="27" t="s">
        <v>152</v>
      </c>
      <c r="D103" s="79">
        <v>500000</v>
      </c>
      <c r="E103" s="79">
        <v>1000000</v>
      </c>
      <c r="F103" s="79">
        <v>0</v>
      </c>
      <c r="G103" s="91">
        <f t="shared" ref="G103:G107" si="38">+F103</f>
        <v>0</v>
      </c>
    </row>
    <row r="104" spans="2:7" x14ac:dyDescent="0.2">
      <c r="B104" s="26" t="s">
        <v>153</v>
      </c>
      <c r="C104" s="27" t="s">
        <v>154</v>
      </c>
      <c r="D104" s="79">
        <v>500000</v>
      </c>
      <c r="E104" s="79">
        <v>900000</v>
      </c>
      <c r="F104" s="79">
        <v>0</v>
      </c>
      <c r="G104" s="91">
        <f t="shared" si="38"/>
        <v>0</v>
      </c>
    </row>
    <row r="105" spans="2:7" x14ac:dyDescent="0.2">
      <c r="B105" s="26" t="s">
        <v>155</v>
      </c>
      <c r="C105" s="27" t="s">
        <v>156</v>
      </c>
      <c r="D105" s="79">
        <v>400000</v>
      </c>
      <c r="E105" s="79">
        <v>800000</v>
      </c>
      <c r="F105" s="79">
        <v>0</v>
      </c>
      <c r="G105" s="91">
        <f t="shared" si="38"/>
        <v>0</v>
      </c>
    </row>
    <row r="106" spans="2:7" x14ac:dyDescent="0.2">
      <c r="B106" s="26" t="s">
        <v>157</v>
      </c>
      <c r="C106" s="27" t="s">
        <v>158</v>
      </c>
      <c r="D106" s="79">
        <v>100000</v>
      </c>
      <c r="E106" s="79">
        <v>400000</v>
      </c>
      <c r="F106" s="79">
        <v>0</v>
      </c>
      <c r="G106" s="91">
        <f t="shared" si="38"/>
        <v>0</v>
      </c>
    </row>
    <row r="107" spans="2:7" x14ac:dyDescent="0.2">
      <c r="B107" s="38" t="s">
        <v>159</v>
      </c>
      <c r="C107" s="27" t="s">
        <v>160</v>
      </c>
      <c r="D107" s="79">
        <v>40000</v>
      </c>
      <c r="E107" s="79">
        <v>100000</v>
      </c>
      <c r="F107" s="79">
        <v>0</v>
      </c>
      <c r="G107" s="91">
        <f t="shared" si="38"/>
        <v>0</v>
      </c>
    </row>
    <row r="108" spans="2:7" x14ac:dyDescent="0.2">
      <c r="B108" s="28">
        <v>234</v>
      </c>
      <c r="C108" s="29" t="s">
        <v>161</v>
      </c>
      <c r="D108" s="87">
        <f t="shared" ref="D108:G108" si="39">+D109</f>
        <v>100000</v>
      </c>
      <c r="E108" s="87">
        <f t="shared" si="39"/>
        <v>200000</v>
      </c>
      <c r="F108" s="87">
        <f t="shared" si="39"/>
        <v>0</v>
      </c>
      <c r="G108" s="87">
        <f t="shared" si="39"/>
        <v>0</v>
      </c>
    </row>
    <row r="109" spans="2:7" x14ac:dyDescent="0.2">
      <c r="B109" s="38" t="s">
        <v>162</v>
      </c>
      <c r="C109" s="39" t="s">
        <v>163</v>
      </c>
      <c r="D109" s="79">
        <v>100000</v>
      </c>
      <c r="E109" s="79">
        <v>200000</v>
      </c>
      <c r="F109" s="79">
        <v>0</v>
      </c>
      <c r="G109" s="91">
        <f t="shared" ref="G109" si="40">+F109</f>
        <v>0</v>
      </c>
    </row>
    <row r="110" spans="2:7" x14ac:dyDescent="0.2">
      <c r="B110" s="28">
        <v>235</v>
      </c>
      <c r="C110" s="34" t="s">
        <v>164</v>
      </c>
      <c r="D110" s="87">
        <f>D111+D112+D113+D114</f>
        <v>410000</v>
      </c>
      <c r="E110" s="87">
        <f>E111+E112+E113+E114</f>
        <v>2550000</v>
      </c>
      <c r="F110" s="94">
        <f>+F111+F112+F113+F114</f>
        <v>0</v>
      </c>
      <c r="G110" s="94">
        <f t="shared" ref="G110" si="41">+G111+G112+G113+G114</f>
        <v>0</v>
      </c>
    </row>
    <row r="111" spans="2:7" x14ac:dyDescent="0.2">
      <c r="B111" s="38" t="s">
        <v>165</v>
      </c>
      <c r="C111" s="39" t="s">
        <v>166</v>
      </c>
      <c r="D111" s="79">
        <v>10000</v>
      </c>
      <c r="E111" s="79">
        <v>50000</v>
      </c>
      <c r="F111" s="79">
        <v>0</v>
      </c>
      <c r="G111" s="91">
        <f t="shared" ref="G111:G114" si="42">+F111</f>
        <v>0</v>
      </c>
    </row>
    <row r="112" spans="2:7" x14ac:dyDescent="0.2">
      <c r="B112" s="26" t="s">
        <v>167</v>
      </c>
      <c r="C112" s="27" t="s">
        <v>168</v>
      </c>
      <c r="D112" s="79">
        <v>200000</v>
      </c>
      <c r="E112" s="79">
        <v>1900000</v>
      </c>
      <c r="F112" s="79">
        <v>0</v>
      </c>
      <c r="G112" s="91">
        <f t="shared" si="42"/>
        <v>0</v>
      </c>
    </row>
    <row r="113" spans="2:7" x14ac:dyDescent="0.2">
      <c r="B113" s="26" t="s">
        <v>169</v>
      </c>
      <c r="C113" s="27" t="s">
        <v>170</v>
      </c>
      <c r="D113" s="79">
        <v>50000</v>
      </c>
      <c r="E113" s="79">
        <v>100000</v>
      </c>
      <c r="F113" s="79">
        <v>0</v>
      </c>
      <c r="G113" s="91">
        <f t="shared" si="42"/>
        <v>0</v>
      </c>
    </row>
    <row r="114" spans="2:7" x14ac:dyDescent="0.2">
      <c r="B114" s="26" t="s">
        <v>171</v>
      </c>
      <c r="C114" s="27" t="s">
        <v>172</v>
      </c>
      <c r="D114" s="79">
        <v>150000</v>
      </c>
      <c r="E114" s="79">
        <v>500000</v>
      </c>
      <c r="F114" s="79">
        <v>0</v>
      </c>
      <c r="G114" s="91">
        <f t="shared" si="42"/>
        <v>0</v>
      </c>
    </row>
    <row r="115" spans="2:7" ht="26.25" customHeight="1" x14ac:dyDescent="0.2">
      <c r="B115" s="28">
        <v>236</v>
      </c>
      <c r="C115" s="34" t="s">
        <v>173</v>
      </c>
      <c r="D115" s="87">
        <f>+D116+D120+D124+D129+D132</f>
        <v>208920</v>
      </c>
      <c r="E115" s="87">
        <f>+E116+E120+E124+E129+E132</f>
        <v>599280</v>
      </c>
      <c r="F115" s="87">
        <f t="shared" ref="F115:G115" si="43">+F116+F120+F124+F129+F132</f>
        <v>0</v>
      </c>
      <c r="G115" s="87">
        <f t="shared" si="43"/>
        <v>0</v>
      </c>
    </row>
    <row r="116" spans="2:7" ht="15" customHeight="1" x14ac:dyDescent="0.2">
      <c r="B116" s="41">
        <v>2361</v>
      </c>
      <c r="C116" s="43" t="s">
        <v>174</v>
      </c>
      <c r="D116" s="88">
        <f t="shared" ref="D116" si="44">SUM(D117:D119)</f>
        <v>0</v>
      </c>
      <c r="E116" s="88">
        <f t="shared" ref="E116:G116" si="45">SUM(E117:E119)</f>
        <v>0</v>
      </c>
      <c r="F116" s="88">
        <f t="shared" si="45"/>
        <v>0</v>
      </c>
      <c r="G116" s="88">
        <f t="shared" si="45"/>
        <v>0</v>
      </c>
    </row>
    <row r="117" spans="2:7" x14ac:dyDescent="0.2">
      <c r="B117" s="26" t="s">
        <v>175</v>
      </c>
      <c r="C117" s="27" t="s">
        <v>176</v>
      </c>
      <c r="D117" s="79">
        <v>0</v>
      </c>
      <c r="E117" s="79">
        <v>0</v>
      </c>
      <c r="F117" s="79">
        <f>+E117/4</f>
        <v>0</v>
      </c>
      <c r="G117" s="91">
        <f t="shared" ref="G117:G119" si="46">+F117</f>
        <v>0</v>
      </c>
    </row>
    <row r="118" spans="2:7" x14ac:dyDescent="0.2">
      <c r="B118" s="26" t="s">
        <v>177</v>
      </c>
      <c r="C118" s="27" t="s">
        <v>178</v>
      </c>
      <c r="D118" s="79">
        <v>0</v>
      </c>
      <c r="E118" s="79">
        <v>0</v>
      </c>
      <c r="F118" s="79">
        <f t="shared" ref="F118:F119" si="47">+E118/4</f>
        <v>0</v>
      </c>
      <c r="G118" s="91">
        <f t="shared" si="46"/>
        <v>0</v>
      </c>
    </row>
    <row r="119" spans="2:7" x14ac:dyDescent="0.2">
      <c r="B119" s="26" t="s">
        <v>179</v>
      </c>
      <c r="C119" s="27" t="s">
        <v>180</v>
      </c>
      <c r="D119" s="79">
        <v>0</v>
      </c>
      <c r="E119" s="79">
        <v>0</v>
      </c>
      <c r="F119" s="79">
        <f t="shared" si="47"/>
        <v>0</v>
      </c>
      <c r="G119" s="91">
        <f t="shared" si="46"/>
        <v>0</v>
      </c>
    </row>
    <row r="120" spans="2:7" x14ac:dyDescent="0.2">
      <c r="B120" s="41">
        <v>2362</v>
      </c>
      <c r="C120" s="42" t="s">
        <v>181</v>
      </c>
      <c r="D120" s="88">
        <f t="shared" ref="D120" si="48">SUM(D121:D123)</f>
        <v>0</v>
      </c>
      <c r="E120" s="88">
        <f t="shared" ref="E120:G120" si="49">SUM(E121:E123)</f>
        <v>0</v>
      </c>
      <c r="F120" s="88">
        <f t="shared" si="49"/>
        <v>0</v>
      </c>
      <c r="G120" s="88">
        <f t="shared" si="49"/>
        <v>0</v>
      </c>
    </row>
    <row r="121" spans="2:7" x14ac:dyDescent="0.2">
      <c r="B121" s="26" t="s">
        <v>182</v>
      </c>
      <c r="C121" s="27" t="s">
        <v>183</v>
      </c>
      <c r="D121" s="79">
        <v>0</v>
      </c>
      <c r="E121" s="79">
        <v>0</v>
      </c>
      <c r="F121" s="79">
        <f>+E121/4</f>
        <v>0</v>
      </c>
      <c r="G121" s="91">
        <f t="shared" ref="G121:G123" si="50">+F121</f>
        <v>0</v>
      </c>
    </row>
    <row r="122" spans="2:7" x14ac:dyDescent="0.2">
      <c r="B122" s="26" t="s">
        <v>184</v>
      </c>
      <c r="C122" s="27" t="s">
        <v>185</v>
      </c>
      <c r="D122" s="79">
        <v>0</v>
      </c>
      <c r="E122" s="79">
        <v>0</v>
      </c>
      <c r="F122" s="79">
        <f t="shared" ref="F122:F123" si="51">+E122/4</f>
        <v>0</v>
      </c>
      <c r="G122" s="91">
        <f t="shared" si="50"/>
        <v>0</v>
      </c>
    </row>
    <row r="123" spans="2:7" x14ac:dyDescent="0.2">
      <c r="B123" s="26" t="s">
        <v>186</v>
      </c>
      <c r="C123" s="27" t="s">
        <v>187</v>
      </c>
      <c r="D123" s="79">
        <v>0</v>
      </c>
      <c r="E123" s="79">
        <v>0</v>
      </c>
      <c r="F123" s="79">
        <f t="shared" si="51"/>
        <v>0</v>
      </c>
      <c r="G123" s="91">
        <f t="shared" si="50"/>
        <v>0</v>
      </c>
    </row>
    <row r="124" spans="2:7" x14ac:dyDescent="0.2">
      <c r="B124" s="41">
        <v>2363</v>
      </c>
      <c r="C124" s="42" t="s">
        <v>188</v>
      </c>
      <c r="D124" s="97">
        <f>SUM(D125:D128)</f>
        <v>109640</v>
      </c>
      <c r="E124" s="97">
        <f>SUM(E125:E128)</f>
        <v>500000</v>
      </c>
      <c r="F124" s="97">
        <f>SUM(F125:F128)</f>
        <v>0</v>
      </c>
      <c r="G124" s="97">
        <f>SUM(G125:G128)</f>
        <v>0</v>
      </c>
    </row>
    <row r="125" spans="2:7" x14ac:dyDescent="0.2">
      <c r="B125" s="26" t="s">
        <v>189</v>
      </c>
      <c r="C125" s="27" t="s">
        <v>190</v>
      </c>
      <c r="D125" s="79">
        <v>0</v>
      </c>
      <c r="E125" s="79">
        <v>0</v>
      </c>
      <c r="F125" s="79">
        <f t="shared" ref="F125:F127" si="52">+E125/4</f>
        <v>0</v>
      </c>
      <c r="G125" s="91">
        <f t="shared" ref="G125:G128" si="53">+F125</f>
        <v>0</v>
      </c>
    </row>
    <row r="126" spans="2:7" x14ac:dyDescent="0.2">
      <c r="B126" s="26" t="s">
        <v>191</v>
      </c>
      <c r="C126" s="27" t="s">
        <v>192</v>
      </c>
      <c r="D126" s="79">
        <v>0</v>
      </c>
      <c r="E126" s="79">
        <v>0</v>
      </c>
      <c r="F126" s="79">
        <f t="shared" si="52"/>
        <v>0</v>
      </c>
      <c r="G126" s="91">
        <f t="shared" si="53"/>
        <v>0</v>
      </c>
    </row>
    <row r="127" spans="2:7" x14ac:dyDescent="0.2">
      <c r="B127" s="26" t="s">
        <v>193</v>
      </c>
      <c r="C127" s="27" t="s">
        <v>194</v>
      </c>
      <c r="D127" s="79">
        <v>0</v>
      </c>
      <c r="E127" s="79">
        <v>0</v>
      </c>
      <c r="F127" s="79">
        <f t="shared" si="52"/>
        <v>0</v>
      </c>
      <c r="G127" s="91">
        <f t="shared" si="53"/>
        <v>0</v>
      </c>
    </row>
    <row r="128" spans="2:7" x14ac:dyDescent="0.2">
      <c r="B128" s="26" t="s">
        <v>195</v>
      </c>
      <c r="C128" s="27" t="s">
        <v>196</v>
      </c>
      <c r="D128" s="79">
        <v>109640</v>
      </c>
      <c r="E128" s="79">
        <v>500000</v>
      </c>
      <c r="F128" s="79">
        <v>0</v>
      </c>
      <c r="G128" s="91">
        <f t="shared" si="53"/>
        <v>0</v>
      </c>
    </row>
    <row r="129" spans="2:7" x14ac:dyDescent="0.2">
      <c r="B129" s="41">
        <v>2364</v>
      </c>
      <c r="C129" s="42" t="s">
        <v>197</v>
      </c>
      <c r="D129" s="97">
        <f>SUM(D130:D131)</f>
        <v>24640</v>
      </c>
      <c r="E129" s="97">
        <f>SUM(E130:E131)</f>
        <v>24640</v>
      </c>
      <c r="F129" s="97">
        <f>+F130+F131</f>
        <v>0</v>
      </c>
      <c r="G129" s="97">
        <f t="shared" ref="G129" si="54">+G130+G131</f>
        <v>0</v>
      </c>
    </row>
    <row r="130" spans="2:7" x14ac:dyDescent="0.2">
      <c r="B130" s="26" t="s">
        <v>198</v>
      </c>
      <c r="C130" s="27" t="s">
        <v>199</v>
      </c>
      <c r="D130" s="79">
        <v>24640</v>
      </c>
      <c r="E130" s="79">
        <v>24640</v>
      </c>
      <c r="F130" s="79">
        <v>0</v>
      </c>
      <c r="G130" s="91">
        <f t="shared" ref="G130:G131" si="55">+F130</f>
        <v>0</v>
      </c>
    </row>
    <row r="131" spans="2:7" x14ac:dyDescent="0.2">
      <c r="B131" s="26" t="s">
        <v>200</v>
      </c>
      <c r="C131" s="27" t="s">
        <v>201</v>
      </c>
      <c r="D131" s="79">
        <v>0</v>
      </c>
      <c r="E131" s="79">
        <v>0</v>
      </c>
      <c r="F131" s="79">
        <f>+E131/4</f>
        <v>0</v>
      </c>
      <c r="G131" s="91">
        <f t="shared" si="55"/>
        <v>0</v>
      </c>
    </row>
    <row r="132" spans="2:7" x14ac:dyDescent="0.2">
      <c r="B132" s="41">
        <v>2369</v>
      </c>
      <c r="C132" s="42" t="s">
        <v>202</v>
      </c>
      <c r="D132" s="97">
        <f>+D133</f>
        <v>74640</v>
      </c>
      <c r="E132" s="97">
        <f>+E133</f>
        <v>74640</v>
      </c>
      <c r="F132" s="97">
        <f t="shared" ref="F132:G132" si="56">+F133</f>
        <v>0</v>
      </c>
      <c r="G132" s="97">
        <f t="shared" si="56"/>
        <v>0</v>
      </c>
    </row>
    <row r="133" spans="2:7" x14ac:dyDescent="0.2">
      <c r="B133" s="38" t="s">
        <v>294</v>
      </c>
      <c r="C133" s="39" t="s">
        <v>203</v>
      </c>
      <c r="D133" s="96">
        <v>74640</v>
      </c>
      <c r="E133" s="96">
        <v>74640</v>
      </c>
      <c r="F133" s="79">
        <v>0</v>
      </c>
      <c r="G133" s="91">
        <f t="shared" ref="G133" si="57">+F133</f>
        <v>0</v>
      </c>
    </row>
    <row r="134" spans="2:7" ht="25.5" x14ac:dyDescent="0.2">
      <c r="B134" s="28">
        <v>237</v>
      </c>
      <c r="C134" s="34" t="s">
        <v>204</v>
      </c>
      <c r="D134" s="87">
        <f>D135+D139</f>
        <v>10690000</v>
      </c>
      <c r="E134" s="87">
        <f>E135+E139</f>
        <v>27147623</v>
      </c>
      <c r="F134" s="94">
        <f>+F135+F139</f>
        <v>1072663.8500000001</v>
      </c>
      <c r="G134" s="94">
        <f t="shared" ref="G134" si="58">+G135+G139</f>
        <v>1072663.8500000001</v>
      </c>
    </row>
    <row r="135" spans="2:7" x14ac:dyDescent="0.2">
      <c r="B135" s="41">
        <v>2371</v>
      </c>
      <c r="C135" s="42" t="s">
        <v>205</v>
      </c>
      <c r="D135" s="97">
        <f>SUM(D136:D138)</f>
        <v>10490000</v>
      </c>
      <c r="E135" s="97">
        <f>SUM(E136:E138)</f>
        <v>25947623</v>
      </c>
      <c r="F135" s="98">
        <f>SUM(F136:F138)</f>
        <v>1072663.8500000001</v>
      </c>
      <c r="G135" s="97">
        <f t="shared" ref="G135" si="59">SUM(G136:G138)</f>
        <v>1072663.8500000001</v>
      </c>
    </row>
    <row r="136" spans="2:7" x14ac:dyDescent="0.2">
      <c r="B136" s="26" t="s">
        <v>206</v>
      </c>
      <c r="C136" s="27" t="s">
        <v>207</v>
      </c>
      <c r="D136" s="79">
        <v>5100000</v>
      </c>
      <c r="E136" s="79">
        <v>12323811.5</v>
      </c>
      <c r="F136" s="79">
        <v>514192.17499999999</v>
      </c>
      <c r="G136" s="91">
        <f t="shared" ref="G136:G138" si="60">+F136</f>
        <v>514192.17499999999</v>
      </c>
    </row>
    <row r="137" spans="2:7" x14ac:dyDescent="0.2">
      <c r="B137" s="26" t="s">
        <v>208</v>
      </c>
      <c r="C137" s="27" t="s">
        <v>209</v>
      </c>
      <c r="D137" s="79">
        <v>4090000</v>
      </c>
      <c r="E137" s="79">
        <v>12323811.5</v>
      </c>
      <c r="F137" s="79">
        <v>558471.67500000005</v>
      </c>
      <c r="G137" s="91">
        <f t="shared" si="60"/>
        <v>558471.67500000005</v>
      </c>
    </row>
    <row r="138" spans="2:7" x14ac:dyDescent="0.2">
      <c r="B138" s="26" t="s">
        <v>210</v>
      </c>
      <c r="C138" s="27" t="s">
        <v>211</v>
      </c>
      <c r="D138" s="79">
        <v>1300000</v>
      </c>
      <c r="E138" s="79">
        <v>1300000</v>
      </c>
      <c r="F138" s="79">
        <v>0</v>
      </c>
      <c r="G138" s="91">
        <f t="shared" si="60"/>
        <v>0</v>
      </c>
    </row>
    <row r="139" spans="2:7" x14ac:dyDescent="0.2">
      <c r="B139" s="41">
        <v>2372</v>
      </c>
      <c r="C139" s="42" t="s">
        <v>212</v>
      </c>
      <c r="D139" s="97">
        <f>+D140</f>
        <v>200000</v>
      </c>
      <c r="E139" s="97">
        <f>+E140</f>
        <v>1200000</v>
      </c>
      <c r="F139" s="97">
        <f t="shared" ref="F139:G139" si="61">+F140</f>
        <v>0</v>
      </c>
      <c r="G139" s="97">
        <f t="shared" si="61"/>
        <v>0</v>
      </c>
    </row>
    <row r="140" spans="2:7" x14ac:dyDescent="0.2">
      <c r="B140" s="38" t="s">
        <v>292</v>
      </c>
      <c r="C140" s="40" t="s">
        <v>213</v>
      </c>
      <c r="D140" s="96">
        <v>200000</v>
      </c>
      <c r="E140" s="96">
        <v>1200000</v>
      </c>
      <c r="F140" s="79">
        <v>0</v>
      </c>
      <c r="G140" s="91">
        <f t="shared" ref="G140" si="62">+F140</f>
        <v>0</v>
      </c>
    </row>
    <row r="141" spans="2:7" ht="15" customHeight="1" x14ac:dyDescent="0.2">
      <c r="B141" s="28">
        <v>239</v>
      </c>
      <c r="C141" s="34" t="s">
        <v>214</v>
      </c>
      <c r="D141" s="87">
        <f t="shared" ref="D141" si="63">SUM(D142:D147)</f>
        <v>3425000</v>
      </c>
      <c r="E141" s="87">
        <f t="shared" ref="E141:G141" si="64">SUM(E142:E147)</f>
        <v>4825000</v>
      </c>
      <c r="F141" s="87">
        <f t="shared" si="64"/>
        <v>6568.25</v>
      </c>
      <c r="G141" s="87">
        <f t="shared" si="64"/>
        <v>6568.25</v>
      </c>
    </row>
    <row r="142" spans="2:7" x14ac:dyDescent="0.2">
      <c r="B142" s="26" t="s">
        <v>215</v>
      </c>
      <c r="C142" s="37" t="s">
        <v>216</v>
      </c>
      <c r="D142" s="79">
        <v>300000</v>
      </c>
      <c r="E142" s="79">
        <v>500000</v>
      </c>
      <c r="F142" s="79">
        <v>439.79999999999995</v>
      </c>
      <c r="G142" s="91">
        <f t="shared" ref="G142:G147" si="65">+F142</f>
        <v>439.79999999999995</v>
      </c>
    </row>
    <row r="143" spans="2:7" ht="19.5" customHeight="1" x14ac:dyDescent="0.2">
      <c r="B143" s="26" t="s">
        <v>217</v>
      </c>
      <c r="C143" s="37" t="s">
        <v>218</v>
      </c>
      <c r="D143" s="79">
        <v>2300000</v>
      </c>
      <c r="E143" s="79">
        <v>3500000</v>
      </c>
      <c r="F143" s="79">
        <v>5988.5</v>
      </c>
      <c r="G143" s="91">
        <f t="shared" si="65"/>
        <v>5988.5</v>
      </c>
    </row>
    <row r="144" spans="2:7" ht="16.5" customHeight="1" x14ac:dyDescent="0.2">
      <c r="B144" s="26" t="s">
        <v>219</v>
      </c>
      <c r="C144" s="27" t="s">
        <v>220</v>
      </c>
      <c r="D144" s="79">
        <v>500000</v>
      </c>
      <c r="E144" s="79">
        <v>500000</v>
      </c>
      <c r="F144" s="79">
        <v>0</v>
      </c>
      <c r="G144" s="91">
        <f t="shared" si="65"/>
        <v>0</v>
      </c>
    </row>
    <row r="145" spans="2:7" ht="17.25" customHeight="1" x14ac:dyDescent="0.2">
      <c r="B145" s="38" t="s">
        <v>221</v>
      </c>
      <c r="C145" s="40" t="s">
        <v>222</v>
      </c>
      <c r="D145" s="96">
        <v>75000</v>
      </c>
      <c r="E145" s="96">
        <v>75000</v>
      </c>
      <c r="F145" s="79">
        <v>0</v>
      </c>
      <c r="G145" s="91">
        <f t="shared" si="65"/>
        <v>0</v>
      </c>
    </row>
    <row r="146" spans="2:7" x14ac:dyDescent="0.2">
      <c r="B146" s="38" t="s">
        <v>223</v>
      </c>
      <c r="C146" s="40" t="s">
        <v>224</v>
      </c>
      <c r="D146" s="96">
        <v>150000</v>
      </c>
      <c r="E146" s="96">
        <v>150000</v>
      </c>
      <c r="F146" s="79">
        <v>139.94999999999999</v>
      </c>
      <c r="G146" s="91">
        <f t="shared" si="65"/>
        <v>139.94999999999999</v>
      </c>
    </row>
    <row r="147" spans="2:7" x14ac:dyDescent="0.2">
      <c r="B147" s="26" t="s">
        <v>225</v>
      </c>
      <c r="C147" s="37" t="s">
        <v>226</v>
      </c>
      <c r="D147" s="79">
        <v>100000</v>
      </c>
      <c r="E147" s="79">
        <v>100000</v>
      </c>
      <c r="F147" s="79">
        <v>0</v>
      </c>
      <c r="G147" s="91">
        <f t="shared" si="65"/>
        <v>0</v>
      </c>
    </row>
    <row r="148" spans="2:7" x14ac:dyDescent="0.2">
      <c r="B148" s="35">
        <v>24</v>
      </c>
      <c r="C148" s="44" t="s">
        <v>227</v>
      </c>
      <c r="D148" s="82">
        <f t="shared" ref="D148" si="66">+D149+D151</f>
        <v>1754980</v>
      </c>
      <c r="E148" s="82">
        <f t="shared" ref="E148:G148" si="67">+E149+E151</f>
        <v>17067547</v>
      </c>
      <c r="F148" s="82">
        <f t="shared" si="67"/>
        <v>0</v>
      </c>
      <c r="G148" s="82">
        <f t="shared" si="67"/>
        <v>0</v>
      </c>
    </row>
    <row r="149" spans="2:7" ht="25.5" x14ac:dyDescent="0.2">
      <c r="B149" s="28">
        <v>241</v>
      </c>
      <c r="C149" s="34" t="s">
        <v>228</v>
      </c>
      <c r="D149" s="87">
        <f t="shared" ref="D149:G149" si="68">+D150</f>
        <v>504980</v>
      </c>
      <c r="E149" s="87">
        <f t="shared" si="68"/>
        <v>7259960</v>
      </c>
      <c r="F149" s="94">
        <f t="shared" si="68"/>
        <v>0</v>
      </c>
      <c r="G149" s="94">
        <f t="shared" si="68"/>
        <v>0</v>
      </c>
    </row>
    <row r="150" spans="2:7" x14ac:dyDescent="0.2">
      <c r="B150" s="26" t="s">
        <v>229</v>
      </c>
      <c r="C150" s="37" t="s">
        <v>230</v>
      </c>
      <c r="D150" s="79">
        <v>504980</v>
      </c>
      <c r="E150" s="79">
        <v>7259960</v>
      </c>
      <c r="F150" s="79">
        <v>0</v>
      </c>
      <c r="G150" s="91">
        <f t="shared" ref="G150" si="69">+F150</f>
        <v>0</v>
      </c>
    </row>
    <row r="151" spans="2:7" ht="25.5" x14ac:dyDescent="0.2">
      <c r="B151" s="28">
        <v>247</v>
      </c>
      <c r="C151" s="34" t="s">
        <v>231</v>
      </c>
      <c r="D151" s="87">
        <f>+D152</f>
        <v>1250000</v>
      </c>
      <c r="E151" s="87">
        <f>+E152</f>
        <v>9807587</v>
      </c>
      <c r="F151" s="87">
        <f t="shared" ref="F151:G151" si="70">+F152</f>
        <v>0</v>
      </c>
      <c r="G151" s="87">
        <f t="shared" si="70"/>
        <v>0</v>
      </c>
    </row>
    <row r="152" spans="2:7" x14ac:dyDescent="0.2">
      <c r="B152" s="38" t="s">
        <v>232</v>
      </c>
      <c r="C152" s="40" t="s">
        <v>233</v>
      </c>
      <c r="D152" s="96">
        <v>1250000</v>
      </c>
      <c r="E152" s="96">
        <v>9807587</v>
      </c>
      <c r="F152" s="79">
        <v>0</v>
      </c>
      <c r="G152" s="91">
        <f t="shared" ref="G152" si="71">+F152</f>
        <v>0</v>
      </c>
    </row>
    <row r="153" spans="2:7" x14ac:dyDescent="0.2">
      <c r="B153" s="35">
        <v>26</v>
      </c>
      <c r="C153" s="44" t="s">
        <v>234</v>
      </c>
      <c r="D153" s="82">
        <f>D154+D159+D162+D165+D168</f>
        <v>32426100</v>
      </c>
      <c r="E153" s="82">
        <f>E154+E159+E162+E165+E168</f>
        <v>108006466</v>
      </c>
      <c r="F153" s="99">
        <f>+F154+F159+F162+F165+F168</f>
        <v>1153263.8831121132</v>
      </c>
      <c r="G153" s="99">
        <f>+G154+G159+G162+G165+G168</f>
        <v>1153263.8831121132</v>
      </c>
    </row>
    <row r="154" spans="2:7" x14ac:dyDescent="0.2">
      <c r="B154" s="28">
        <v>261</v>
      </c>
      <c r="C154" s="34" t="s">
        <v>235</v>
      </c>
      <c r="D154" s="87">
        <f>D155+D156+D157+D158</f>
        <v>22326100</v>
      </c>
      <c r="E154" s="87">
        <f>E155+E156+E157+E158</f>
        <v>47042668</v>
      </c>
      <c r="F154" s="94">
        <f>+F155+F156+F157+F158</f>
        <v>65604.861199999999</v>
      </c>
      <c r="G154" s="94">
        <f t="shared" ref="G154" si="72">+G155+G156+G157+G158</f>
        <v>65604.861199999999</v>
      </c>
    </row>
    <row r="155" spans="2:7" x14ac:dyDescent="0.2">
      <c r="B155" s="26" t="s">
        <v>236</v>
      </c>
      <c r="C155" s="37" t="s">
        <v>237</v>
      </c>
      <c r="D155" s="79">
        <v>4300000</v>
      </c>
      <c r="E155" s="79">
        <v>24670234</v>
      </c>
      <c r="F155" s="79">
        <v>65604.861199999999</v>
      </c>
      <c r="G155" s="91">
        <f t="shared" ref="G155:G158" si="73">+F155</f>
        <v>65604.861199999999</v>
      </c>
    </row>
    <row r="156" spans="2:7" x14ac:dyDescent="0.2">
      <c r="B156" s="26" t="s">
        <v>238</v>
      </c>
      <c r="C156" s="37" t="s">
        <v>239</v>
      </c>
      <c r="D156" s="79">
        <v>6600000</v>
      </c>
      <c r="E156" s="79">
        <v>20546334</v>
      </c>
      <c r="F156" s="79">
        <v>0</v>
      </c>
      <c r="G156" s="91">
        <f t="shared" si="73"/>
        <v>0</v>
      </c>
    </row>
    <row r="157" spans="2:7" x14ac:dyDescent="0.2">
      <c r="B157" s="26" t="s">
        <v>240</v>
      </c>
      <c r="C157" s="37" t="s">
        <v>241</v>
      </c>
      <c r="D157" s="79">
        <v>226100</v>
      </c>
      <c r="E157" s="79">
        <v>1226100</v>
      </c>
      <c r="F157" s="79">
        <v>0</v>
      </c>
      <c r="G157" s="91">
        <f t="shared" si="73"/>
        <v>0</v>
      </c>
    </row>
    <row r="158" spans="2:7" x14ac:dyDescent="0.2">
      <c r="B158" s="26" t="s">
        <v>242</v>
      </c>
      <c r="C158" s="37" t="s">
        <v>243</v>
      </c>
      <c r="D158" s="79">
        <v>11200000</v>
      </c>
      <c r="E158" s="79">
        <v>600000</v>
      </c>
      <c r="F158" s="79">
        <v>0</v>
      </c>
      <c r="G158" s="91">
        <f t="shared" si="73"/>
        <v>0</v>
      </c>
    </row>
    <row r="159" spans="2:7" ht="25.5" x14ac:dyDescent="0.2">
      <c r="B159" s="28">
        <v>262</v>
      </c>
      <c r="C159" s="34" t="s">
        <v>244</v>
      </c>
      <c r="D159" s="87">
        <f>D160+D161</f>
        <v>200000</v>
      </c>
      <c r="E159" s="87">
        <f>E160+E161</f>
        <v>22663798</v>
      </c>
      <c r="F159" s="94">
        <f>+F160+F161</f>
        <v>0</v>
      </c>
      <c r="G159" s="94">
        <f t="shared" ref="G159" si="74">+G160+G161</f>
        <v>0</v>
      </c>
    </row>
    <row r="160" spans="2:7" x14ac:dyDescent="0.2">
      <c r="B160" s="26" t="s">
        <v>245</v>
      </c>
      <c r="C160" s="37" t="s">
        <v>246</v>
      </c>
      <c r="D160" s="79">
        <v>100000</v>
      </c>
      <c r="E160" s="79">
        <v>20879532</v>
      </c>
      <c r="F160" s="79">
        <v>0</v>
      </c>
      <c r="G160" s="91">
        <f t="shared" ref="G160:G161" si="75">+F160</f>
        <v>0</v>
      </c>
    </row>
    <row r="161" spans="2:7" x14ac:dyDescent="0.2">
      <c r="B161" s="26" t="s">
        <v>247</v>
      </c>
      <c r="C161" s="37" t="s">
        <v>248</v>
      </c>
      <c r="D161" s="79">
        <v>100000</v>
      </c>
      <c r="E161" s="79">
        <v>1784266</v>
      </c>
      <c r="F161" s="79">
        <v>0</v>
      </c>
      <c r="G161" s="91">
        <f t="shared" si="75"/>
        <v>0</v>
      </c>
    </row>
    <row r="162" spans="2:7" ht="25.5" x14ac:dyDescent="0.2">
      <c r="B162" s="28">
        <v>264</v>
      </c>
      <c r="C162" s="34" t="s">
        <v>249</v>
      </c>
      <c r="D162" s="87">
        <f>D163+D164</f>
        <v>8100000</v>
      </c>
      <c r="E162" s="87">
        <f>E163+E164</f>
        <v>21500000</v>
      </c>
      <c r="F162" s="94">
        <f>+F163+F164</f>
        <v>1087659.0219121133</v>
      </c>
      <c r="G162" s="94">
        <f t="shared" ref="G162" si="76">+G163+G164</f>
        <v>1087659.0219121133</v>
      </c>
    </row>
    <row r="163" spans="2:7" x14ac:dyDescent="0.2">
      <c r="B163" s="38" t="s">
        <v>250</v>
      </c>
      <c r="C163" s="40" t="s">
        <v>251</v>
      </c>
      <c r="D163" s="86">
        <v>8000000</v>
      </c>
      <c r="E163" s="100">
        <v>20400000</v>
      </c>
      <c r="F163" s="79">
        <v>1087659.0219121133</v>
      </c>
      <c r="G163" s="91">
        <f t="shared" ref="G163:G164" si="77">+F163</f>
        <v>1087659.0219121133</v>
      </c>
    </row>
    <row r="164" spans="2:7" x14ac:dyDescent="0.2">
      <c r="B164" s="38" t="s">
        <v>252</v>
      </c>
      <c r="C164" s="40" t="s">
        <v>253</v>
      </c>
      <c r="D164" s="86">
        <v>100000</v>
      </c>
      <c r="E164" s="100">
        <v>1100000</v>
      </c>
      <c r="F164" s="79">
        <v>0</v>
      </c>
      <c r="G164" s="91">
        <f t="shared" si="77"/>
        <v>0</v>
      </c>
    </row>
    <row r="165" spans="2:7" x14ac:dyDescent="0.2">
      <c r="B165" s="28">
        <v>265</v>
      </c>
      <c r="C165" s="34" t="s">
        <v>254</v>
      </c>
      <c r="D165" s="87">
        <f>D166+D167</f>
        <v>800000</v>
      </c>
      <c r="E165" s="87">
        <f>E166+E167</f>
        <v>6800000</v>
      </c>
      <c r="F165" s="94">
        <f>+F166+F167</f>
        <v>0</v>
      </c>
      <c r="G165" s="94">
        <f t="shared" ref="G165" si="78">+G166+G167</f>
        <v>0</v>
      </c>
    </row>
    <row r="166" spans="2:7" ht="24" customHeight="1" x14ac:dyDescent="0.2">
      <c r="B166" s="38" t="s">
        <v>255</v>
      </c>
      <c r="C166" s="40" t="s">
        <v>256</v>
      </c>
      <c r="D166" s="96">
        <v>700000</v>
      </c>
      <c r="E166" s="96">
        <v>5700000</v>
      </c>
      <c r="F166" s="79">
        <v>0</v>
      </c>
      <c r="G166" s="91">
        <f t="shared" ref="G166:G167" si="79">+F166</f>
        <v>0</v>
      </c>
    </row>
    <row r="167" spans="2:7" ht="25.5" x14ac:dyDescent="0.2">
      <c r="B167" s="38" t="s">
        <v>257</v>
      </c>
      <c r="C167" s="40" t="s">
        <v>258</v>
      </c>
      <c r="D167" s="96">
        <v>100000</v>
      </c>
      <c r="E167" s="96">
        <v>1100000</v>
      </c>
      <c r="F167" s="79">
        <v>0</v>
      </c>
      <c r="G167" s="91">
        <f t="shared" si="79"/>
        <v>0</v>
      </c>
    </row>
    <row r="168" spans="2:7" x14ac:dyDescent="0.2">
      <c r="B168" s="28">
        <v>268</v>
      </c>
      <c r="C168" s="34" t="s">
        <v>259</v>
      </c>
      <c r="D168" s="87">
        <f>D169</f>
        <v>1000000</v>
      </c>
      <c r="E168" s="87">
        <f>E169</f>
        <v>10000000</v>
      </c>
      <c r="F168" s="94">
        <f>+F169</f>
        <v>0</v>
      </c>
      <c r="G168" s="94">
        <f t="shared" ref="G168" si="80">+G169</f>
        <v>0</v>
      </c>
    </row>
    <row r="169" spans="2:7" x14ac:dyDescent="0.2">
      <c r="B169" s="38" t="s">
        <v>260</v>
      </c>
      <c r="C169" s="40" t="s">
        <v>261</v>
      </c>
      <c r="D169" s="96">
        <v>1000000</v>
      </c>
      <c r="E169" s="96">
        <v>10000000</v>
      </c>
      <c r="F169" s="79">
        <v>0</v>
      </c>
      <c r="G169" s="91">
        <f t="shared" ref="G169" si="81">+F169</f>
        <v>0</v>
      </c>
    </row>
    <row r="170" spans="2:7" ht="13.5" customHeight="1" x14ac:dyDescent="0.2">
      <c r="B170" s="45"/>
      <c r="C170" s="46"/>
      <c r="D170" s="101"/>
      <c r="E170" s="101"/>
      <c r="F170" s="102"/>
      <c r="G170" s="102"/>
    </row>
    <row r="171" spans="2:7" x14ac:dyDescent="0.2">
      <c r="B171" s="47"/>
      <c r="C171" s="48" t="s">
        <v>262</v>
      </c>
      <c r="D171" s="101">
        <f>+D14+D46+D90+D148+D153</f>
        <v>602632629</v>
      </c>
      <c r="E171" s="101">
        <f t="shared" ref="E171:G171" si="82">+E14+E46+E88+E90+E148+E153</f>
        <v>785189195</v>
      </c>
      <c r="F171" s="101">
        <f t="shared" si="82"/>
        <v>36318893.015981123</v>
      </c>
      <c r="G171" s="101">
        <f t="shared" si="82"/>
        <v>36318893.015981123</v>
      </c>
    </row>
    <row r="172" spans="2:7" ht="6.75" customHeight="1" x14ac:dyDescent="0.2">
      <c r="B172" s="109"/>
      <c r="C172" s="110"/>
      <c r="D172" s="81"/>
      <c r="E172" s="81"/>
      <c r="F172" s="111"/>
      <c r="G172" s="111"/>
    </row>
    <row r="173" spans="2:7" ht="26.25" customHeight="1" x14ac:dyDescent="0.2">
      <c r="B173" s="13" t="s">
        <v>263</v>
      </c>
      <c r="C173" s="50" t="s">
        <v>264</v>
      </c>
      <c r="D173" s="81">
        <f t="shared" ref="D173:G174" si="83">+D174</f>
        <v>15385040</v>
      </c>
      <c r="E173" s="81">
        <f t="shared" si="83"/>
        <v>18128474</v>
      </c>
      <c r="F173" s="81">
        <f t="shared" si="83"/>
        <v>1084726.4850400002</v>
      </c>
      <c r="G173" s="81">
        <f t="shared" si="83"/>
        <v>1084726.4850400002</v>
      </c>
    </row>
    <row r="174" spans="2:7" ht="25.5" x14ac:dyDescent="0.2">
      <c r="B174" s="51" t="s">
        <v>265</v>
      </c>
      <c r="C174" s="52" t="s">
        <v>266</v>
      </c>
      <c r="D174" s="87">
        <f t="shared" si="83"/>
        <v>15385040</v>
      </c>
      <c r="E174" s="87">
        <f t="shared" si="83"/>
        <v>18128474</v>
      </c>
      <c r="F174" s="87">
        <f t="shared" si="83"/>
        <v>1084726.4850400002</v>
      </c>
      <c r="G174" s="87">
        <f t="shared" si="83"/>
        <v>1084726.4850400002</v>
      </c>
    </row>
    <row r="175" spans="2:7" x14ac:dyDescent="0.2">
      <c r="B175" s="15">
        <v>21</v>
      </c>
      <c r="C175" s="16" t="s">
        <v>7</v>
      </c>
      <c r="D175" s="82">
        <f t="shared" ref="D175:G175" si="84">+D176+D180</f>
        <v>15385040</v>
      </c>
      <c r="E175" s="82">
        <f t="shared" si="84"/>
        <v>18128474</v>
      </c>
      <c r="F175" s="82">
        <f t="shared" si="84"/>
        <v>1084726.4850400002</v>
      </c>
      <c r="G175" s="82">
        <f t="shared" si="84"/>
        <v>1084726.4850400002</v>
      </c>
    </row>
    <row r="176" spans="2:7" x14ac:dyDescent="0.2">
      <c r="B176" s="17" t="s">
        <v>267</v>
      </c>
      <c r="C176" s="18" t="s">
        <v>8</v>
      </c>
      <c r="D176" s="87">
        <f t="shared" ref="D176:G176" si="85">+D177</f>
        <v>13700000</v>
      </c>
      <c r="E176" s="87">
        <f t="shared" si="85"/>
        <v>16200000</v>
      </c>
      <c r="F176" s="87">
        <f t="shared" si="85"/>
        <v>944918.24000000011</v>
      </c>
      <c r="G176" s="87">
        <f t="shared" si="85"/>
        <v>944918.24000000011</v>
      </c>
    </row>
    <row r="177" spans="2:11" x14ac:dyDescent="0.2">
      <c r="B177" s="19" t="s">
        <v>268</v>
      </c>
      <c r="C177" s="20" t="s">
        <v>9</v>
      </c>
      <c r="D177" s="88">
        <f t="shared" ref="D177" si="86">+D178+D179</f>
        <v>13700000</v>
      </c>
      <c r="E177" s="88">
        <f t="shared" ref="E177:F177" si="87">+E178+E179</f>
        <v>16200000</v>
      </c>
      <c r="F177" s="97">
        <f t="shared" si="87"/>
        <v>944918.24000000011</v>
      </c>
      <c r="G177" s="97">
        <f>+G178</f>
        <v>944918.24000000011</v>
      </c>
    </row>
    <row r="178" spans="2:11" x14ac:dyDescent="0.2">
      <c r="B178" s="21" t="s">
        <v>10</v>
      </c>
      <c r="C178" s="22" t="s">
        <v>11</v>
      </c>
      <c r="D178" s="79">
        <v>12500000</v>
      </c>
      <c r="E178" s="79">
        <v>15000000</v>
      </c>
      <c r="F178" s="79">
        <v>944918.24000000011</v>
      </c>
      <c r="G178" s="91">
        <f t="shared" ref="G178:G179" si="88">+F178</f>
        <v>944918.24000000011</v>
      </c>
    </row>
    <row r="179" spans="2:11" x14ac:dyDescent="0.2">
      <c r="B179" s="21" t="s">
        <v>269</v>
      </c>
      <c r="C179" s="22" t="s">
        <v>21</v>
      </c>
      <c r="D179" s="79">
        <v>1200000</v>
      </c>
      <c r="E179" s="79">
        <v>1200000</v>
      </c>
      <c r="F179" s="79">
        <v>0</v>
      </c>
      <c r="G179" s="91">
        <f t="shared" si="88"/>
        <v>0</v>
      </c>
    </row>
    <row r="180" spans="2:11" x14ac:dyDescent="0.2">
      <c r="B180" s="28" t="s">
        <v>270</v>
      </c>
      <c r="C180" s="34" t="s">
        <v>47</v>
      </c>
      <c r="D180" s="87">
        <f>SUM(D181:D183)</f>
        <v>1685040</v>
      </c>
      <c r="E180" s="87">
        <f>SUM(E181:E183)</f>
        <v>1928474</v>
      </c>
      <c r="F180" s="87">
        <f>SUM(F181:F183)</f>
        <v>139808.24503999998</v>
      </c>
      <c r="G180" s="87">
        <f t="shared" ref="G180" si="89">SUM(G181:G183)</f>
        <v>139808.24503999998</v>
      </c>
    </row>
    <row r="181" spans="2:11" x14ac:dyDescent="0.2">
      <c r="B181" s="26" t="s">
        <v>48</v>
      </c>
      <c r="C181" s="27" t="s">
        <v>49</v>
      </c>
      <c r="D181" s="79">
        <v>763810</v>
      </c>
      <c r="E181" s="79">
        <v>863810</v>
      </c>
      <c r="F181" s="79">
        <v>66994.649999999994</v>
      </c>
      <c r="G181" s="91">
        <f t="shared" ref="G181:G183" si="90">+F181</f>
        <v>66994.649999999994</v>
      </c>
    </row>
    <row r="182" spans="2:11" x14ac:dyDescent="0.2">
      <c r="B182" s="26" t="s">
        <v>50</v>
      </c>
      <c r="C182" s="27" t="s">
        <v>51</v>
      </c>
      <c r="D182" s="79">
        <v>825389</v>
      </c>
      <c r="E182" s="79">
        <v>925389</v>
      </c>
      <c r="F182" s="79">
        <v>67089.195040000006</v>
      </c>
      <c r="G182" s="91">
        <f t="shared" si="90"/>
        <v>67089.195040000006</v>
      </c>
    </row>
    <row r="183" spans="2:11" x14ac:dyDescent="0.2">
      <c r="B183" s="26" t="s">
        <v>52</v>
      </c>
      <c r="C183" s="27" t="s">
        <v>53</v>
      </c>
      <c r="D183" s="79">
        <v>95841</v>
      </c>
      <c r="E183" s="79">
        <v>139275</v>
      </c>
      <c r="F183" s="79">
        <v>5724.4000000000005</v>
      </c>
      <c r="G183" s="91">
        <f t="shared" si="90"/>
        <v>5724.4000000000005</v>
      </c>
    </row>
    <row r="184" spans="2:11" x14ac:dyDescent="0.2">
      <c r="B184" s="53"/>
      <c r="C184" s="54"/>
      <c r="D184" s="101"/>
      <c r="E184" s="101"/>
      <c r="F184" s="103"/>
      <c r="G184" s="103"/>
    </row>
    <row r="185" spans="2:11" ht="25.5" x14ac:dyDescent="0.2">
      <c r="B185" s="47"/>
      <c r="C185" s="107" t="s">
        <v>271</v>
      </c>
      <c r="D185" s="101">
        <f>+D173</f>
        <v>15385040</v>
      </c>
      <c r="E185" s="101">
        <f>+E173</f>
        <v>18128474</v>
      </c>
      <c r="F185" s="101">
        <f t="shared" ref="F185:G185" si="91">+F173</f>
        <v>1084726.4850400002</v>
      </c>
      <c r="G185" s="101">
        <f t="shared" si="91"/>
        <v>1084726.4850400002</v>
      </c>
    </row>
    <row r="186" spans="2:11" s="49" customFormat="1" ht="6.75" customHeight="1" x14ac:dyDescent="0.2">
      <c r="B186" s="109"/>
      <c r="C186" s="110"/>
      <c r="D186" s="81"/>
      <c r="E186" s="81"/>
      <c r="F186" s="111"/>
      <c r="G186" s="111"/>
      <c r="H186" s="55"/>
      <c r="I186" s="55"/>
      <c r="J186" s="55"/>
      <c r="K186" s="55"/>
    </row>
    <row r="187" spans="2:11" ht="25.5" x14ac:dyDescent="0.2">
      <c r="B187" s="13" t="s">
        <v>272</v>
      </c>
      <c r="C187" s="50" t="s">
        <v>273</v>
      </c>
      <c r="D187" s="81">
        <f>+D188</f>
        <v>79264000</v>
      </c>
      <c r="E187" s="81">
        <f>+E188</f>
        <v>95264000</v>
      </c>
      <c r="F187" s="81">
        <f t="shared" ref="F187:G188" si="92">+F188</f>
        <v>7132267.4548559962</v>
      </c>
      <c r="G187" s="81">
        <f t="shared" si="92"/>
        <v>7132267.4548559962</v>
      </c>
    </row>
    <row r="188" spans="2:11" ht="25.5" x14ac:dyDescent="0.2">
      <c r="B188" s="51" t="s">
        <v>265</v>
      </c>
      <c r="C188" s="52" t="s">
        <v>274</v>
      </c>
      <c r="D188" s="87">
        <f>+D189</f>
        <v>79264000</v>
      </c>
      <c r="E188" s="87">
        <f>+E189</f>
        <v>95264000</v>
      </c>
      <c r="F188" s="87">
        <f t="shared" si="92"/>
        <v>7132267.4548559962</v>
      </c>
      <c r="G188" s="87">
        <f t="shared" si="92"/>
        <v>7132267.4548559962</v>
      </c>
    </row>
    <row r="189" spans="2:11" x14ac:dyDescent="0.2">
      <c r="B189" s="15">
        <v>2.1</v>
      </c>
      <c r="C189" s="16" t="s">
        <v>7</v>
      </c>
      <c r="D189" s="82">
        <f>+D190+D194</f>
        <v>79264000</v>
      </c>
      <c r="E189" s="82">
        <f>+E190+E194</f>
        <v>95264000</v>
      </c>
      <c r="F189" s="82">
        <f t="shared" ref="F189:G189" si="93">+F190+F194</f>
        <v>7132267.4548559962</v>
      </c>
      <c r="G189" s="82">
        <f t="shared" si="93"/>
        <v>7132267.4548559962</v>
      </c>
    </row>
    <row r="190" spans="2:11" x14ac:dyDescent="0.2">
      <c r="B190" s="17" t="s">
        <v>267</v>
      </c>
      <c r="C190" s="18" t="s">
        <v>8</v>
      </c>
      <c r="D190" s="87">
        <f t="shared" ref="D190:G190" si="94">+D191+D193</f>
        <v>70420000</v>
      </c>
      <c r="E190" s="87">
        <f t="shared" si="94"/>
        <v>85420000</v>
      </c>
      <c r="F190" s="87">
        <f t="shared" si="94"/>
        <v>6201025.6399999959</v>
      </c>
      <c r="G190" s="87">
        <f t="shared" si="94"/>
        <v>6201025.6399999959</v>
      </c>
    </row>
    <row r="191" spans="2:11" x14ac:dyDescent="0.2">
      <c r="B191" s="19" t="s">
        <v>268</v>
      </c>
      <c r="C191" s="20" t="s">
        <v>9</v>
      </c>
      <c r="D191" s="88">
        <f>+D192</f>
        <v>65000000</v>
      </c>
      <c r="E191" s="88">
        <f>+E192</f>
        <v>80000000</v>
      </c>
      <c r="F191" s="97">
        <f>+F192</f>
        <v>6201025.6399999959</v>
      </c>
      <c r="G191" s="97">
        <f>+G192</f>
        <v>6201025.6399999959</v>
      </c>
    </row>
    <row r="192" spans="2:11" x14ac:dyDescent="0.2">
      <c r="B192" s="21" t="s">
        <v>10</v>
      </c>
      <c r="C192" s="22" t="s">
        <v>11</v>
      </c>
      <c r="D192" s="79">
        <v>65000000</v>
      </c>
      <c r="E192" s="79">
        <v>80000000</v>
      </c>
      <c r="F192" s="79">
        <v>6201025.6399999959</v>
      </c>
      <c r="G192" s="91">
        <f t="shared" ref="G192:G193" si="95">+F192</f>
        <v>6201025.6399999959</v>
      </c>
    </row>
    <row r="193" spans="2:11" ht="15.75" customHeight="1" x14ac:dyDescent="0.2">
      <c r="B193" s="21" t="s">
        <v>269</v>
      </c>
      <c r="C193" s="22" t="s">
        <v>21</v>
      </c>
      <c r="D193" s="79">
        <v>5420000</v>
      </c>
      <c r="E193" s="79">
        <v>5420000</v>
      </c>
      <c r="F193" s="79">
        <v>0</v>
      </c>
      <c r="G193" s="91">
        <f t="shared" si="95"/>
        <v>0</v>
      </c>
    </row>
    <row r="194" spans="2:11" x14ac:dyDescent="0.2">
      <c r="B194" s="28" t="s">
        <v>270</v>
      </c>
      <c r="C194" s="34" t="s">
        <v>47</v>
      </c>
      <c r="D194" s="87">
        <f>D197+D196+D195</f>
        <v>8844000</v>
      </c>
      <c r="E194" s="87">
        <f>E197+E196+E195</f>
        <v>9844000</v>
      </c>
      <c r="F194" s="87">
        <f>+F195+F196+F197</f>
        <v>931241.81485600048</v>
      </c>
      <c r="G194" s="87">
        <f>+G195+G196+G197</f>
        <v>931241.81485600048</v>
      </c>
    </row>
    <row r="195" spans="2:11" x14ac:dyDescent="0.2">
      <c r="B195" s="26" t="s">
        <v>48</v>
      </c>
      <c r="C195" s="27" t="s">
        <v>49</v>
      </c>
      <c r="D195" s="79">
        <v>3996038</v>
      </c>
      <c r="E195" s="79">
        <v>4346038</v>
      </c>
      <c r="F195" s="79">
        <v>434798.48056600057</v>
      </c>
      <c r="G195" s="91">
        <f t="shared" ref="G195:G197" si="96">+F195</f>
        <v>434798.48056600057</v>
      </c>
    </row>
    <row r="196" spans="2:11" x14ac:dyDescent="0.2">
      <c r="B196" s="26" t="s">
        <v>50</v>
      </c>
      <c r="C196" s="27" t="s">
        <v>51</v>
      </c>
      <c r="D196" s="79">
        <v>4336808</v>
      </c>
      <c r="E196" s="79">
        <v>4686808</v>
      </c>
      <c r="F196" s="79">
        <v>440272.82043999992</v>
      </c>
      <c r="G196" s="91">
        <f t="shared" si="96"/>
        <v>440272.82043999992</v>
      </c>
    </row>
    <row r="197" spans="2:11" x14ac:dyDescent="0.2">
      <c r="B197" s="26" t="s">
        <v>52</v>
      </c>
      <c r="C197" s="27" t="s">
        <v>53</v>
      </c>
      <c r="D197" s="79">
        <v>511154</v>
      </c>
      <c r="E197" s="79">
        <v>811154</v>
      </c>
      <c r="F197" s="79">
        <v>56170.513849999988</v>
      </c>
      <c r="G197" s="91">
        <f t="shared" si="96"/>
        <v>56170.513849999988</v>
      </c>
    </row>
    <row r="198" spans="2:11" x14ac:dyDescent="0.2">
      <c r="B198" s="47"/>
      <c r="C198" s="54"/>
      <c r="D198" s="101"/>
      <c r="E198" s="101"/>
      <c r="F198" s="103"/>
      <c r="G198" s="103"/>
    </row>
    <row r="199" spans="2:11" ht="26.25" customHeight="1" x14ac:dyDescent="0.2">
      <c r="B199" s="47"/>
      <c r="C199" s="108" t="s">
        <v>275</v>
      </c>
      <c r="D199" s="101">
        <f>+D190+D194</f>
        <v>79264000</v>
      </c>
      <c r="E199" s="101">
        <f>+E190+E194</f>
        <v>95264000</v>
      </c>
      <c r="F199" s="101">
        <f t="shared" ref="F199:G199" si="97">+F190+F194</f>
        <v>7132267.4548559962</v>
      </c>
      <c r="G199" s="101">
        <f t="shared" si="97"/>
        <v>7132267.4548559962</v>
      </c>
    </row>
    <row r="200" spans="2:11" s="49" customFormat="1" ht="7.5" customHeight="1" x14ac:dyDescent="0.2">
      <c r="B200" s="109"/>
      <c r="C200" s="110"/>
      <c r="D200" s="81"/>
      <c r="E200" s="81"/>
      <c r="F200" s="111"/>
      <c r="G200" s="111"/>
      <c r="H200" s="55"/>
      <c r="I200" s="55"/>
      <c r="J200" s="55"/>
      <c r="K200" s="55"/>
    </row>
    <row r="201" spans="2:11" ht="54.75" customHeight="1" x14ac:dyDescent="0.2">
      <c r="B201" s="13" t="s">
        <v>276</v>
      </c>
      <c r="C201" s="56" t="s">
        <v>277</v>
      </c>
      <c r="D201" s="81">
        <f>+D202</f>
        <v>4100000</v>
      </c>
      <c r="E201" s="81">
        <f>+E202</f>
        <v>5800000</v>
      </c>
      <c r="F201" s="81">
        <f t="shared" ref="F201:G202" si="98">+F202</f>
        <v>318726.77595800004</v>
      </c>
      <c r="G201" s="81">
        <f t="shared" si="98"/>
        <v>318726.77595800004</v>
      </c>
    </row>
    <row r="202" spans="2:11" ht="27" customHeight="1" x14ac:dyDescent="0.2">
      <c r="B202" s="57" t="s">
        <v>265</v>
      </c>
      <c r="C202" s="58" t="s">
        <v>278</v>
      </c>
      <c r="D202" s="104">
        <f>+D203+D212</f>
        <v>4100000</v>
      </c>
      <c r="E202" s="104">
        <f>+E203+E212</f>
        <v>5800000</v>
      </c>
      <c r="F202" s="104">
        <f t="shared" si="98"/>
        <v>318726.77595800004</v>
      </c>
      <c r="G202" s="104">
        <f t="shared" si="98"/>
        <v>318726.77595800004</v>
      </c>
    </row>
    <row r="203" spans="2:11" x14ac:dyDescent="0.2">
      <c r="B203" s="15">
        <v>2.1</v>
      </c>
      <c r="C203" s="16" t="s">
        <v>7</v>
      </c>
      <c r="D203" s="82">
        <f>+D204+D208</f>
        <v>2000000</v>
      </c>
      <c r="E203" s="82">
        <f>+E204+E208</f>
        <v>3700000</v>
      </c>
      <c r="F203" s="82">
        <f t="shared" ref="F203:G203" si="99">+F204+F208+F212</f>
        <v>318726.77595800004</v>
      </c>
      <c r="G203" s="82">
        <f t="shared" si="99"/>
        <v>318726.77595800004</v>
      </c>
    </row>
    <row r="204" spans="2:11" x14ac:dyDescent="0.2">
      <c r="B204" s="17" t="s">
        <v>267</v>
      </c>
      <c r="C204" s="18" t="s">
        <v>8</v>
      </c>
      <c r="D204" s="87">
        <f t="shared" ref="D204:G204" si="100">+D205</f>
        <v>1790000</v>
      </c>
      <c r="E204" s="87">
        <f t="shared" si="100"/>
        <v>3150000</v>
      </c>
      <c r="F204" s="87">
        <f t="shared" si="100"/>
        <v>262477.27</v>
      </c>
      <c r="G204" s="87">
        <f t="shared" si="100"/>
        <v>262477.27</v>
      </c>
    </row>
    <row r="205" spans="2:11" x14ac:dyDescent="0.2">
      <c r="B205" s="19" t="s">
        <v>268</v>
      </c>
      <c r="C205" s="20" t="s">
        <v>9</v>
      </c>
      <c r="D205" s="88">
        <f>+D206+D207</f>
        <v>1790000</v>
      </c>
      <c r="E205" s="88">
        <f>+E206+E207</f>
        <v>3150000</v>
      </c>
      <c r="F205" s="97">
        <f>+F206+F207</f>
        <v>262477.27</v>
      </c>
      <c r="G205" s="91">
        <f t="shared" ref="G205:G207" si="101">+F205</f>
        <v>262477.27</v>
      </c>
    </row>
    <row r="206" spans="2:11" x14ac:dyDescent="0.2">
      <c r="B206" s="21" t="s">
        <v>10</v>
      </c>
      <c r="C206" s="22" t="s">
        <v>11</v>
      </c>
      <c r="D206" s="79">
        <v>1650000</v>
      </c>
      <c r="E206" s="79">
        <v>2650000</v>
      </c>
      <c r="F206" s="79">
        <v>262477.27</v>
      </c>
      <c r="G206" s="91">
        <f t="shared" si="101"/>
        <v>262477.27</v>
      </c>
    </row>
    <row r="207" spans="2:11" x14ac:dyDescent="0.2">
      <c r="B207" s="21" t="s">
        <v>269</v>
      </c>
      <c r="C207" s="22" t="s">
        <v>21</v>
      </c>
      <c r="D207" s="79">
        <v>140000</v>
      </c>
      <c r="E207" s="79">
        <v>500000</v>
      </c>
      <c r="F207" s="79">
        <v>0</v>
      </c>
      <c r="G207" s="91">
        <f t="shared" si="101"/>
        <v>0</v>
      </c>
    </row>
    <row r="208" spans="2:11" x14ac:dyDescent="0.2">
      <c r="B208" s="28" t="s">
        <v>270</v>
      </c>
      <c r="C208" s="34" t="s">
        <v>47</v>
      </c>
      <c r="D208" s="87">
        <f>D211+D210+D209</f>
        <v>210000</v>
      </c>
      <c r="E208" s="87">
        <f>E211+E210+E209</f>
        <v>550000</v>
      </c>
      <c r="F208" s="87">
        <f>+F209+F210+F211</f>
        <v>36249.505958000002</v>
      </c>
      <c r="G208" s="87">
        <f>+G209+G210+G211</f>
        <v>36249.505958000002</v>
      </c>
    </row>
    <row r="209" spans="2:11" x14ac:dyDescent="0.2">
      <c r="B209" s="26" t="s">
        <v>48</v>
      </c>
      <c r="C209" s="27" t="s">
        <v>49</v>
      </c>
      <c r="D209" s="79">
        <v>92000</v>
      </c>
      <c r="E209" s="79">
        <v>200000</v>
      </c>
      <c r="F209" s="79">
        <v>16182.519788000001</v>
      </c>
      <c r="G209" s="91">
        <f t="shared" ref="G209:G211" si="102">+F209</f>
        <v>16182.519788000001</v>
      </c>
    </row>
    <row r="210" spans="2:11" x14ac:dyDescent="0.2">
      <c r="B210" s="26" t="s">
        <v>50</v>
      </c>
      <c r="C210" s="27" t="s">
        <v>51</v>
      </c>
      <c r="D210" s="79">
        <v>103000</v>
      </c>
      <c r="E210" s="79">
        <v>250000</v>
      </c>
      <c r="F210" s="79">
        <v>18635.886170000002</v>
      </c>
      <c r="G210" s="91">
        <f t="shared" si="102"/>
        <v>18635.886170000002</v>
      </c>
    </row>
    <row r="211" spans="2:11" x14ac:dyDescent="0.2">
      <c r="B211" s="26" t="s">
        <v>52</v>
      </c>
      <c r="C211" s="27" t="s">
        <v>53</v>
      </c>
      <c r="D211" s="79">
        <v>15000</v>
      </c>
      <c r="E211" s="79">
        <v>100000</v>
      </c>
      <c r="F211" s="79">
        <v>1431.1</v>
      </c>
      <c r="G211" s="91">
        <f t="shared" si="102"/>
        <v>1431.1</v>
      </c>
    </row>
    <row r="212" spans="2:11" ht="17.25" customHeight="1" x14ac:dyDescent="0.2">
      <c r="B212" s="35">
        <v>2.4</v>
      </c>
      <c r="C212" s="44" t="s">
        <v>227</v>
      </c>
      <c r="D212" s="82">
        <f t="shared" ref="D212:E212" si="103">+D213</f>
        <v>2100000</v>
      </c>
      <c r="E212" s="82">
        <f t="shared" si="103"/>
        <v>2100000</v>
      </c>
      <c r="F212" s="82">
        <f>+F213</f>
        <v>20000</v>
      </c>
      <c r="G212" s="82">
        <f>+G213</f>
        <v>20000</v>
      </c>
    </row>
    <row r="213" spans="2:11" ht="27.75" customHeight="1" x14ac:dyDescent="0.2">
      <c r="B213" s="30" t="s">
        <v>279</v>
      </c>
      <c r="C213" s="59" t="s">
        <v>228</v>
      </c>
      <c r="D213" s="88">
        <f t="shared" ref="D213" si="104">+D214+D215</f>
        <v>2100000</v>
      </c>
      <c r="E213" s="88">
        <f t="shared" ref="E213" si="105">+E214+E215</f>
        <v>2100000</v>
      </c>
      <c r="F213" s="97">
        <f>+F214+F215</f>
        <v>20000</v>
      </c>
      <c r="G213" s="97">
        <f>+G214+G215</f>
        <v>20000</v>
      </c>
    </row>
    <row r="214" spans="2:11" ht="15.75" customHeight="1" x14ac:dyDescent="0.2">
      <c r="B214" s="26" t="s">
        <v>229</v>
      </c>
      <c r="C214" s="37" t="s">
        <v>280</v>
      </c>
      <c r="D214" s="79">
        <v>2000000</v>
      </c>
      <c r="E214" s="79">
        <v>2000000</v>
      </c>
      <c r="F214" s="79">
        <v>0</v>
      </c>
      <c r="G214" s="91">
        <f t="shared" ref="G214:G215" si="106">+F214</f>
        <v>0</v>
      </c>
    </row>
    <row r="215" spans="2:11" ht="25.5" x14ac:dyDescent="0.2">
      <c r="B215" s="26" t="s">
        <v>281</v>
      </c>
      <c r="C215" s="37" t="s">
        <v>282</v>
      </c>
      <c r="D215" s="79">
        <v>100000</v>
      </c>
      <c r="E215" s="79">
        <v>100000</v>
      </c>
      <c r="F215" s="79">
        <v>20000</v>
      </c>
      <c r="G215" s="91">
        <f t="shared" si="106"/>
        <v>20000</v>
      </c>
    </row>
    <row r="216" spans="2:11" x14ac:dyDescent="0.2">
      <c r="B216" s="53"/>
      <c r="C216" s="54"/>
      <c r="D216" s="101"/>
      <c r="E216" s="101"/>
      <c r="F216" s="103"/>
      <c r="G216" s="103"/>
    </row>
    <row r="217" spans="2:11" x14ac:dyDescent="0.2">
      <c r="B217" s="60" t="s">
        <v>276</v>
      </c>
      <c r="C217" s="108" t="s">
        <v>283</v>
      </c>
      <c r="D217" s="101">
        <f t="shared" ref="D217" si="107">+D204+D208+D212</f>
        <v>4100000</v>
      </c>
      <c r="E217" s="101">
        <f t="shared" ref="E217" si="108">+E204+E208+E212</f>
        <v>5800000</v>
      </c>
      <c r="F217" s="101">
        <f>+F203</f>
        <v>318726.77595800004</v>
      </c>
      <c r="G217" s="101">
        <f>+G203</f>
        <v>318726.77595800004</v>
      </c>
    </row>
    <row r="218" spans="2:11" s="49" customFormat="1" ht="13.5" customHeight="1" x14ac:dyDescent="0.2">
      <c r="B218" s="61"/>
      <c r="C218" s="62"/>
      <c r="D218" s="105"/>
      <c r="E218" s="105"/>
      <c r="F218" s="105"/>
      <c r="G218" s="105"/>
      <c r="H218" s="55"/>
      <c r="I218" s="55"/>
      <c r="J218" s="55"/>
      <c r="K218" s="55"/>
    </row>
    <row r="219" spans="2:11" x14ac:dyDescent="0.2">
      <c r="B219" s="63"/>
      <c r="C219" s="64" t="s">
        <v>284</v>
      </c>
      <c r="D219" s="106">
        <f t="shared" ref="D219" si="109">+D13+D173+D187+D201</f>
        <v>701381669</v>
      </c>
      <c r="E219" s="106">
        <f t="shared" ref="E219:G219" si="110">+E13+E173+E187+E201</f>
        <v>901881669</v>
      </c>
      <c r="F219" s="106">
        <f t="shared" si="110"/>
        <v>44854613.731835119</v>
      </c>
      <c r="G219" s="106">
        <f t="shared" si="110"/>
        <v>44854613.731835119</v>
      </c>
    </row>
    <row r="220" spans="2:11" ht="15" x14ac:dyDescent="0.25">
      <c r="B220"/>
      <c r="C220"/>
      <c r="D220"/>
      <c r="E220"/>
      <c r="F220"/>
      <c r="G220" s="77"/>
    </row>
    <row r="221" spans="2:11" ht="15" x14ac:dyDescent="0.25">
      <c r="B221"/>
      <c r="C221"/>
      <c r="D221"/>
      <c r="E221" s="74"/>
      <c r="F221" s="75"/>
      <c r="G221" s="78"/>
    </row>
    <row r="222" spans="2:11" ht="15" x14ac:dyDescent="0.25">
      <c r="B222"/>
      <c r="C222"/>
      <c r="D222"/>
      <c r="E222" s="73"/>
      <c r="F222"/>
      <c r="G222"/>
    </row>
    <row r="223" spans="2:11" ht="15" x14ac:dyDescent="0.25">
      <c r="B223"/>
      <c r="C223"/>
      <c r="D223"/>
      <c r="E223"/>
      <c r="F223"/>
      <c r="G223"/>
    </row>
    <row r="224" spans="2:11" ht="15" x14ac:dyDescent="0.25">
      <c r="B224"/>
      <c r="C224"/>
      <c r="D224"/>
      <c r="E224"/>
      <c r="F224"/>
      <c r="G224"/>
    </row>
    <row r="225" spans="2:8" ht="15" x14ac:dyDescent="0.25">
      <c r="B225"/>
      <c r="C225"/>
      <c r="D225"/>
      <c r="E225"/>
      <c r="F225"/>
      <c r="G225"/>
    </row>
    <row r="226" spans="2:8" x14ac:dyDescent="0.2">
      <c r="E226" s="6"/>
      <c r="F226" s="65"/>
      <c r="G226" s="4"/>
    </row>
    <row r="228" spans="2:8" x14ac:dyDescent="0.2">
      <c r="B228" s="71" t="s">
        <v>293</v>
      </c>
      <c r="C228" s="67"/>
      <c r="D228" s="70" t="s">
        <v>291</v>
      </c>
      <c r="F228" s="112" t="s">
        <v>298</v>
      </c>
      <c r="G228" s="113"/>
      <c r="H228" s="115"/>
    </row>
    <row r="229" spans="2:8" ht="15" customHeight="1" x14ac:dyDescent="0.2">
      <c r="B229" s="72" t="s">
        <v>288</v>
      </c>
      <c r="C229" s="66"/>
      <c r="D229" s="69" t="s">
        <v>289</v>
      </c>
      <c r="F229" s="2" t="s">
        <v>299</v>
      </c>
      <c r="H229" s="115"/>
    </row>
    <row r="230" spans="2:8" ht="15" customHeight="1" x14ac:dyDescent="0.2">
      <c r="B230" s="71" t="s">
        <v>285</v>
      </c>
      <c r="C230" s="67"/>
      <c r="D230" s="68" t="s">
        <v>290</v>
      </c>
      <c r="F230" s="114" t="s">
        <v>300</v>
      </c>
      <c r="H230" s="115"/>
    </row>
    <row r="231" spans="2:8" x14ac:dyDescent="0.2">
      <c r="E231" s="1"/>
      <c r="F231" s="2"/>
      <c r="G231" s="2"/>
      <c r="H231" s="115"/>
    </row>
    <row r="232" spans="2:8" x14ac:dyDescent="0.2">
      <c r="F232" s="2"/>
      <c r="G232" s="2"/>
      <c r="H232" s="115"/>
    </row>
  </sheetData>
  <mergeCells count="6">
    <mergeCell ref="B7:G7"/>
    <mergeCell ref="B8:G8"/>
    <mergeCell ref="B9:G9"/>
    <mergeCell ref="E2:G2"/>
    <mergeCell ref="C4:G4"/>
    <mergeCell ref="C5:G5"/>
  </mergeCells>
  <printOptions verticalCentered="1"/>
  <pageMargins left="0.15748031496062992" right="0.15748031496062992" top="0.59055118110236227" bottom="0.59055118110236227" header="0.15748031496062992" footer="0.31496062992125984"/>
  <pageSetup paperSize="5" scale="71" fitToHeight="0" orientation="portrait" r:id="rId1"/>
  <rowBreaks count="2" manualBreakCount="2">
    <brk id="89" min="1" max="6" man="1"/>
    <brk id="172" min="1" max="6" man="1"/>
  </rowBreaks>
  <ignoredErrors>
    <ignoredError sqref="G18 G42 G56 G72 G93 G120 G203:G204 G139 G159 G175:G176 G151 G194 E175:F180 F203:F212 F120:F132 G22 G25 G28 G32:G33 G35 G37 G39 G59 G62 G65 G69 G86 G88 G97 G102 G108 G110 G124 G129 G132 G141 G150 G162 G165 G168 G180 G208 G77 G46 D175 G34 G81" formula="1"/>
    <ignoredError sqref="B13 B187:B201 B202 B2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Salatiel Garcia de la Rosa</dc:creator>
  <cp:lastModifiedBy>Miguel Armando Bobadilla Puello</cp:lastModifiedBy>
  <cp:lastPrinted>2022-03-16T19:55:51Z</cp:lastPrinted>
  <dcterms:created xsi:type="dcterms:W3CDTF">2022-02-08T15:57:08Z</dcterms:created>
  <dcterms:modified xsi:type="dcterms:W3CDTF">2022-03-17T18:14:46Z</dcterms:modified>
</cp:coreProperties>
</file>