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guel.bobadilla\Desktop\Transito\"/>
    </mc:Choice>
  </mc:AlternateContent>
  <bookViews>
    <workbookView xWindow="0" yWindow="0" windowWidth="20490" windowHeight="6120" tabRatio="599"/>
  </bookViews>
  <sheets>
    <sheet name="Hoja 1" sheetId="6" r:id="rId1"/>
  </sheets>
  <definedNames>
    <definedName name="_xlnm._FilterDatabase" localSheetId="0" hidden="1">'Hoja 1'!$B$2:$I$226</definedName>
    <definedName name="_xlnm.Print_Area" localSheetId="0">'Hoja 1'!$A$1:$I$249</definedName>
    <definedName name="_xlnm.Print_Titles" localSheetId="0">'Hoja 1'!$2:$2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0" i="6" l="1"/>
  <c r="G218" i="6"/>
  <c r="G217" i="6" s="1"/>
  <c r="G215" i="6"/>
  <c r="G214" i="6" s="1"/>
  <c r="G210" i="6"/>
  <c r="G208" i="6"/>
  <c r="G206" i="6"/>
  <c r="G205" i="6" s="1"/>
  <c r="G204" i="6" s="1"/>
  <c r="G196" i="6"/>
  <c r="G195" i="6" s="1"/>
  <c r="G191" i="6"/>
  <c r="G189" i="6"/>
  <c r="G187" i="6"/>
  <c r="G186" i="6" s="1"/>
  <c r="G178" i="6"/>
  <c r="G177" i="6" s="1"/>
  <c r="G173" i="6"/>
  <c r="G171" i="6"/>
  <c r="G169" i="6"/>
  <c r="G168" i="6" s="1"/>
  <c r="G167" i="6" s="1"/>
  <c r="G166" i="6" s="1"/>
  <c r="G165" i="6" s="1"/>
  <c r="G181" i="6" s="1"/>
  <c r="G160" i="6"/>
  <c r="G157" i="6"/>
  <c r="G154" i="6"/>
  <c r="G151" i="6"/>
  <c r="G146" i="6"/>
  <c r="G142" i="6"/>
  <c r="G141" i="6" s="1"/>
  <c r="G134" i="6"/>
  <c r="G132" i="6"/>
  <c r="G128" i="6"/>
  <c r="G125" i="6"/>
  <c r="G122" i="6"/>
  <c r="G120" i="6"/>
  <c r="G116" i="6"/>
  <c r="G112" i="6"/>
  <c r="G111" i="6" s="1"/>
  <c r="G106" i="6"/>
  <c r="G104" i="6"/>
  <c r="G98" i="6"/>
  <c r="G93" i="6"/>
  <c r="G89" i="6"/>
  <c r="G87" i="6" s="1"/>
  <c r="G84" i="6"/>
  <c r="G82" i="6"/>
  <c r="G77" i="6"/>
  <c r="G73" i="6"/>
  <c r="G68" i="6"/>
  <c r="G65" i="6"/>
  <c r="G59" i="6"/>
  <c r="G56" i="6"/>
  <c r="G53" i="6"/>
  <c r="G50" i="6"/>
  <c r="G41" i="6"/>
  <c r="G40" i="6"/>
  <c r="G35" i="6"/>
  <c r="G31" i="6"/>
  <c r="G29" i="6"/>
  <c r="G27" i="6"/>
  <c r="G25" i="6"/>
  <c r="G21" i="6"/>
  <c r="G20" i="6"/>
  <c r="G18" i="6"/>
  <c r="G16" i="6"/>
  <c r="G14" i="6"/>
  <c r="G12" i="6"/>
  <c r="G9" i="6"/>
  <c r="G7" i="6"/>
  <c r="G24" i="6" l="1"/>
  <c r="G145" i="6"/>
  <c r="G86" i="6"/>
  <c r="G6" i="6"/>
  <c r="G5" i="6" s="1"/>
  <c r="G127" i="6"/>
  <c r="G185" i="6"/>
  <c r="G184" i="6" s="1"/>
  <c r="G183" i="6" s="1"/>
  <c r="G200" i="6"/>
  <c r="G203" i="6"/>
  <c r="G202" i="6" s="1"/>
  <c r="G222" i="6"/>
  <c r="G4" i="6" l="1"/>
  <c r="G163" i="6"/>
  <c r="G224" i="6" l="1"/>
  <c r="G3" i="6"/>
  <c r="I46" i="6" l="1"/>
  <c r="I221" i="6" l="1"/>
  <c r="I219" i="6"/>
  <c r="I216" i="6"/>
  <c r="I213" i="6"/>
  <c r="I212" i="6"/>
  <c r="I211" i="6"/>
  <c r="I209" i="6"/>
  <c r="I207" i="6"/>
  <c r="I198" i="6"/>
  <c r="I197" i="6"/>
  <c r="I194" i="6"/>
  <c r="I193" i="6"/>
  <c r="I192" i="6"/>
  <c r="I190" i="6"/>
  <c r="I188" i="6"/>
  <c r="I179" i="6"/>
  <c r="I176" i="6"/>
  <c r="I175" i="6"/>
  <c r="I174" i="6"/>
  <c r="I172" i="6"/>
  <c r="I170" i="6"/>
  <c r="I161" i="6"/>
  <c r="I159" i="6"/>
  <c r="I158" i="6"/>
  <c r="I156" i="6"/>
  <c r="I155" i="6"/>
  <c r="I153" i="6"/>
  <c r="I152" i="6"/>
  <c r="I150" i="6"/>
  <c r="I149" i="6"/>
  <c r="I148" i="6"/>
  <c r="I147" i="6"/>
  <c r="I144" i="6"/>
  <c r="I143" i="6"/>
  <c r="I140" i="6"/>
  <c r="I139" i="6"/>
  <c r="I138" i="6"/>
  <c r="I137" i="6"/>
  <c r="I136" i="6"/>
  <c r="I135" i="6"/>
  <c r="I133" i="6"/>
  <c r="I131" i="6"/>
  <c r="I130" i="6"/>
  <c r="I129" i="6"/>
  <c r="I126" i="6"/>
  <c r="I124" i="6"/>
  <c r="I123" i="6"/>
  <c r="I121" i="6"/>
  <c r="I119" i="6"/>
  <c r="I118" i="6"/>
  <c r="I117" i="6"/>
  <c r="I115" i="6"/>
  <c r="I114" i="6"/>
  <c r="I113" i="6"/>
  <c r="I110" i="6"/>
  <c r="I109" i="6"/>
  <c r="I108" i="6"/>
  <c r="I107" i="6"/>
  <c r="I105" i="6"/>
  <c r="I103" i="6"/>
  <c r="I102" i="6"/>
  <c r="I101" i="6"/>
  <c r="I100" i="6"/>
  <c r="I99" i="6"/>
  <c r="I97" i="6"/>
  <c r="I96" i="6"/>
  <c r="I95" i="6"/>
  <c r="I94" i="6"/>
  <c r="I92" i="6"/>
  <c r="I91" i="6"/>
  <c r="I90" i="6"/>
  <c r="I88" i="6"/>
  <c r="I85" i="6"/>
  <c r="I83" i="6"/>
  <c r="I81" i="6"/>
  <c r="I80" i="6"/>
  <c r="I79" i="6"/>
  <c r="I78" i="6"/>
  <c r="I76" i="6"/>
  <c r="I75" i="6"/>
  <c r="I74" i="6"/>
  <c r="I72" i="6"/>
  <c r="I71" i="6"/>
  <c r="I70" i="6"/>
  <c r="I69" i="6"/>
  <c r="I67" i="6"/>
  <c r="I66" i="6"/>
  <c r="I64" i="6"/>
  <c r="I63" i="6"/>
  <c r="I62" i="6"/>
  <c r="I61" i="6"/>
  <c r="I60" i="6"/>
  <c r="I58" i="6"/>
  <c r="I57" i="6"/>
  <c r="I55" i="6"/>
  <c r="I54" i="6"/>
  <c r="I52" i="6"/>
  <c r="I51" i="6"/>
  <c r="I49" i="6"/>
  <c r="I48" i="6"/>
  <c r="I47" i="6"/>
  <c r="I45" i="6"/>
  <c r="I44" i="6"/>
  <c r="I43" i="6"/>
  <c r="I42" i="6"/>
  <c r="I39" i="6"/>
  <c r="I38" i="6"/>
  <c r="I37" i="6"/>
  <c r="I36" i="6"/>
  <c r="I34" i="6"/>
  <c r="I33" i="6"/>
  <c r="I32" i="6"/>
  <c r="I30" i="6"/>
  <c r="I28" i="6"/>
  <c r="I26" i="6"/>
  <c r="I23" i="6"/>
  <c r="I22" i="6"/>
  <c r="I19" i="6"/>
  <c r="I17" i="6"/>
  <c r="I15" i="6"/>
  <c r="I13" i="6"/>
  <c r="I11" i="6"/>
  <c r="I10" i="6"/>
  <c r="I8" i="6"/>
  <c r="H220" i="6"/>
  <c r="H218" i="6"/>
  <c r="H217" i="6" s="1"/>
  <c r="H215" i="6"/>
  <c r="H214" i="6" s="1"/>
  <c r="H210" i="6"/>
  <c r="H208" i="6"/>
  <c r="H206" i="6"/>
  <c r="H205" i="6" s="1"/>
  <c r="H196" i="6"/>
  <c r="H195" i="6" s="1"/>
  <c r="H191" i="6"/>
  <c r="H189" i="6"/>
  <c r="H187" i="6"/>
  <c r="H186" i="6" s="1"/>
  <c r="H178" i="6"/>
  <c r="H177" i="6" s="1"/>
  <c r="H173" i="6"/>
  <c r="H171" i="6"/>
  <c r="H169" i="6"/>
  <c r="H168" i="6" s="1"/>
  <c r="H160" i="6"/>
  <c r="H157" i="6"/>
  <c r="H154" i="6"/>
  <c r="H151" i="6"/>
  <c r="H146" i="6"/>
  <c r="H142" i="6"/>
  <c r="H141" i="6" s="1"/>
  <c r="H134" i="6"/>
  <c r="H132" i="6"/>
  <c r="H128" i="6"/>
  <c r="H125" i="6"/>
  <c r="H122" i="6"/>
  <c r="H120" i="6"/>
  <c r="H116" i="6"/>
  <c r="H112" i="6"/>
  <c r="H106" i="6"/>
  <c r="H104" i="6"/>
  <c r="H98" i="6"/>
  <c r="H93" i="6"/>
  <c r="H89" i="6"/>
  <c r="H87" i="6" s="1"/>
  <c r="H84" i="6"/>
  <c r="H82" i="6"/>
  <c r="H77" i="6"/>
  <c r="H68" i="6"/>
  <c r="H65" i="6"/>
  <c r="H59" i="6"/>
  <c r="H56" i="6"/>
  <c r="H53" i="6"/>
  <c r="H50" i="6"/>
  <c r="H41" i="6"/>
  <c r="H35" i="6"/>
  <c r="H31" i="6"/>
  <c r="H29" i="6" s="1"/>
  <c r="H27" i="6"/>
  <c r="H25" i="6"/>
  <c r="H21" i="6"/>
  <c r="H20" i="6" s="1"/>
  <c r="H18" i="6"/>
  <c r="H16" i="6"/>
  <c r="H14" i="6"/>
  <c r="H12" i="6"/>
  <c r="H9" i="6"/>
  <c r="H7" i="6"/>
  <c r="H127" i="6" l="1"/>
  <c r="H167" i="6"/>
  <c r="H166" i="6" s="1"/>
  <c r="H165" i="6" s="1"/>
  <c r="H181" i="6" s="1"/>
  <c r="H204" i="6"/>
  <c r="H203" i="6" s="1"/>
  <c r="H202" i="6" s="1"/>
  <c r="H200" i="6"/>
  <c r="H185" i="6"/>
  <c r="H184" i="6" s="1"/>
  <c r="H183" i="6" s="1"/>
  <c r="H145" i="6"/>
  <c r="H111" i="6"/>
  <c r="H73" i="6"/>
  <c r="H40" i="6"/>
  <c r="H24" i="6"/>
  <c r="H6" i="6"/>
  <c r="H222" i="6"/>
  <c r="I142" i="6"/>
  <c r="H86" i="6" l="1"/>
  <c r="H5" i="6"/>
  <c r="H163" i="6" s="1"/>
  <c r="I116" i="6"/>
  <c r="F142" i="6"/>
  <c r="F141" i="6" s="1"/>
  <c r="E142" i="6"/>
  <c r="E141" i="6" s="1"/>
  <c r="D142" i="6"/>
  <c r="D141" i="6" s="1"/>
  <c r="H4" i="6" l="1"/>
  <c r="H224" i="6" s="1"/>
  <c r="I18" i="6"/>
  <c r="F18" i="6"/>
  <c r="E18" i="6"/>
  <c r="D18" i="6"/>
  <c r="H3" i="6" l="1"/>
  <c r="F208" i="6"/>
  <c r="E208" i="6"/>
  <c r="D208" i="6"/>
  <c r="F189" i="6"/>
  <c r="E189" i="6"/>
  <c r="D189" i="6"/>
  <c r="E12" i="6"/>
  <c r="F12" i="6"/>
  <c r="E14" i="6"/>
  <c r="F14" i="6"/>
  <c r="D14" i="6"/>
  <c r="E171" i="6"/>
  <c r="F171" i="6"/>
  <c r="E169" i="6"/>
  <c r="F169" i="6"/>
  <c r="D169" i="6"/>
  <c r="D171" i="6"/>
  <c r="F220" i="6"/>
  <c r="E220" i="6"/>
  <c r="D220" i="6"/>
  <c r="D168" i="6" l="1"/>
  <c r="I14" i="6"/>
  <c r="I220" i="6"/>
  <c r="I208" i="6"/>
  <c r="I189" i="6"/>
  <c r="I171" i="6"/>
  <c r="I169" i="6"/>
  <c r="I141" i="6"/>
  <c r="I12" i="6"/>
  <c r="F218" i="6"/>
  <c r="F217" i="6" s="1"/>
  <c r="F215" i="6"/>
  <c r="F214" i="6" s="1"/>
  <c r="F210" i="6"/>
  <c r="F206" i="6"/>
  <c r="F205" i="6" s="1"/>
  <c r="F196" i="6"/>
  <c r="F195" i="6" s="1"/>
  <c r="F191" i="6"/>
  <c r="F187" i="6"/>
  <c r="F186" i="6" s="1"/>
  <c r="F178" i="6"/>
  <c r="F177" i="6" s="1"/>
  <c r="F173" i="6"/>
  <c r="F168" i="6"/>
  <c r="F160" i="6"/>
  <c r="F157" i="6"/>
  <c r="F154" i="6"/>
  <c r="F151" i="6"/>
  <c r="F146" i="6"/>
  <c r="F134" i="6"/>
  <c r="F132" i="6"/>
  <c r="F128" i="6"/>
  <c r="F125" i="6"/>
  <c r="F122" i="6"/>
  <c r="F120" i="6"/>
  <c r="F116" i="6"/>
  <c r="F112" i="6"/>
  <c r="F106" i="6"/>
  <c r="F104" i="6"/>
  <c r="F98" i="6"/>
  <c r="F93" i="6"/>
  <c r="F89" i="6"/>
  <c r="F87" i="6" s="1"/>
  <c r="F84" i="6"/>
  <c r="F82" i="6"/>
  <c r="F77" i="6"/>
  <c r="F68" i="6"/>
  <c r="F65" i="6"/>
  <c r="F59" i="6"/>
  <c r="F56" i="6"/>
  <c r="F53" i="6"/>
  <c r="F50" i="6"/>
  <c r="F41" i="6"/>
  <c r="F35" i="6"/>
  <c r="F31" i="6"/>
  <c r="F29" i="6" s="1"/>
  <c r="F27" i="6"/>
  <c r="F25" i="6"/>
  <c r="F21" i="6"/>
  <c r="F20" i="6" s="1"/>
  <c r="F16" i="6"/>
  <c r="F9" i="6"/>
  <c r="F7" i="6"/>
  <c r="F24" i="6" l="1"/>
  <c r="F111" i="6"/>
  <c r="F200" i="6"/>
  <c r="F145" i="6"/>
  <c r="F167" i="6"/>
  <c r="F166" i="6" s="1"/>
  <c r="F165" i="6" s="1"/>
  <c r="F181" i="6" s="1"/>
  <c r="F204" i="6"/>
  <c r="F222" i="6" s="1"/>
  <c r="F185" i="6"/>
  <c r="F184" i="6" s="1"/>
  <c r="F183" i="6" s="1"/>
  <c r="F127" i="6"/>
  <c r="F73" i="6"/>
  <c r="F40" i="6" s="1"/>
  <c r="F6" i="6"/>
  <c r="I196" i="6"/>
  <c r="I195" i="6" s="1"/>
  <c r="E196" i="6"/>
  <c r="E195" i="6" s="1"/>
  <c r="I215" i="6"/>
  <c r="I214" i="6" s="1"/>
  <c r="E215" i="6"/>
  <c r="E214" i="6" s="1"/>
  <c r="D218" i="6"/>
  <c r="D217" i="6" s="1"/>
  <c r="D215" i="6"/>
  <c r="D214" i="6" s="1"/>
  <c r="D210" i="6"/>
  <c r="D206" i="6"/>
  <c r="D205" i="6" s="1"/>
  <c r="D196" i="6"/>
  <c r="D195" i="6" s="1"/>
  <c r="D191" i="6"/>
  <c r="D187" i="6"/>
  <c r="D186" i="6" s="1"/>
  <c r="D178" i="6"/>
  <c r="D177" i="6" s="1"/>
  <c r="D173" i="6"/>
  <c r="D167" i="6" s="1"/>
  <c r="D160" i="6"/>
  <c r="D157" i="6"/>
  <c r="D154" i="6"/>
  <c r="D151" i="6"/>
  <c r="D146" i="6"/>
  <c r="D134" i="6"/>
  <c r="D132" i="6"/>
  <c r="D128" i="6"/>
  <c r="D125" i="6"/>
  <c r="D122" i="6"/>
  <c r="D120" i="6"/>
  <c r="D116" i="6"/>
  <c r="D112" i="6"/>
  <c r="D106" i="6"/>
  <c r="D104" i="6"/>
  <c r="D98" i="6"/>
  <c r="D93" i="6"/>
  <c r="D89" i="6"/>
  <c r="D87" i="6" s="1"/>
  <c r="D84" i="6"/>
  <c r="D82" i="6"/>
  <c r="D77" i="6"/>
  <c r="D68" i="6"/>
  <c r="D65" i="6"/>
  <c r="D59" i="6"/>
  <c r="D56" i="6"/>
  <c r="D53" i="6"/>
  <c r="D50" i="6"/>
  <c r="D41" i="6"/>
  <c r="D35" i="6"/>
  <c r="D31" i="6"/>
  <c r="D29" i="6" s="1"/>
  <c r="D27" i="6"/>
  <c r="D25" i="6"/>
  <c r="D21" i="6"/>
  <c r="D20" i="6" s="1"/>
  <c r="D16" i="6"/>
  <c r="D12" i="6"/>
  <c r="D9" i="6"/>
  <c r="D7" i="6"/>
  <c r="E7" i="6"/>
  <c r="I7" i="6"/>
  <c r="E9" i="6"/>
  <c r="E16" i="6"/>
  <c r="I16" i="6"/>
  <c r="E21" i="6"/>
  <c r="E20" i="6" s="1"/>
  <c r="E25" i="6"/>
  <c r="I25" i="6"/>
  <c r="E27" i="6"/>
  <c r="I27" i="6"/>
  <c r="E31" i="6"/>
  <c r="E29" i="6" s="1"/>
  <c r="E35" i="6"/>
  <c r="E41" i="6"/>
  <c r="E50" i="6"/>
  <c r="E53" i="6"/>
  <c r="E56" i="6"/>
  <c r="E59" i="6"/>
  <c r="E65" i="6"/>
  <c r="E68" i="6"/>
  <c r="E77" i="6"/>
  <c r="E82" i="6"/>
  <c r="I82" i="6"/>
  <c r="E84" i="6"/>
  <c r="I84" i="6"/>
  <c r="E89" i="6"/>
  <c r="E87" i="6" s="1"/>
  <c r="E93" i="6"/>
  <c r="E98" i="6"/>
  <c r="E104" i="6"/>
  <c r="I104" i="6"/>
  <c r="E106" i="6"/>
  <c r="E112" i="6"/>
  <c r="E116" i="6"/>
  <c r="E120" i="6"/>
  <c r="I120" i="6"/>
  <c r="E122" i="6"/>
  <c r="E125" i="6"/>
  <c r="I125" i="6"/>
  <c r="E128" i="6"/>
  <c r="E132" i="6"/>
  <c r="I132" i="6"/>
  <c r="E134" i="6"/>
  <c r="E146" i="6"/>
  <c r="E151" i="6"/>
  <c r="E154" i="6"/>
  <c r="E157" i="6"/>
  <c r="E160" i="6"/>
  <c r="I160" i="6"/>
  <c r="E168" i="6"/>
  <c r="E173" i="6"/>
  <c r="E178" i="6"/>
  <c r="E177" i="6" s="1"/>
  <c r="I178" i="6"/>
  <c r="I177" i="6" s="1"/>
  <c r="E187" i="6"/>
  <c r="E186" i="6" s="1"/>
  <c r="I187" i="6"/>
  <c r="E191" i="6"/>
  <c r="E206" i="6"/>
  <c r="E205" i="6" s="1"/>
  <c r="I206" i="6"/>
  <c r="I205" i="6" s="1"/>
  <c r="E210" i="6"/>
  <c r="E218" i="6"/>
  <c r="E217" i="6" s="1"/>
  <c r="F5" i="6" l="1"/>
  <c r="E127" i="6"/>
  <c r="D204" i="6"/>
  <c r="D222" i="6" s="1"/>
  <c r="F203" i="6"/>
  <c r="F202" i="6" s="1"/>
  <c r="D24" i="6"/>
  <c r="D166" i="6"/>
  <c r="D165" i="6" s="1"/>
  <c r="D181" i="6" s="1"/>
  <c r="F86" i="6"/>
  <c r="D127" i="6"/>
  <c r="I168" i="6"/>
  <c r="D111" i="6"/>
  <c r="D145" i="6"/>
  <c r="I173" i="6"/>
  <c r="I157" i="6"/>
  <c r="D6" i="6"/>
  <c r="I65" i="6"/>
  <c r="D73" i="6"/>
  <c r="D40" i="6" s="1"/>
  <c r="D200" i="6"/>
  <c r="D185" i="6"/>
  <c r="D184" i="6" s="1"/>
  <c r="D183" i="6" s="1"/>
  <c r="I122" i="6"/>
  <c r="I89" i="6"/>
  <c r="I87" i="6" s="1"/>
  <c r="I210" i="6"/>
  <c r="I204" i="6" s="1"/>
  <c r="E185" i="6"/>
  <c r="I151" i="6"/>
  <c r="I128" i="6"/>
  <c r="I127" i="6" s="1"/>
  <c r="I77" i="6"/>
  <c r="I73" i="6" s="1"/>
  <c r="I53" i="6"/>
  <c r="I41" i="6"/>
  <c r="I24" i="6"/>
  <c r="E24" i="6"/>
  <c r="I9" i="6"/>
  <c r="I6" i="6" s="1"/>
  <c r="I191" i="6"/>
  <c r="E6" i="6"/>
  <c r="I218" i="6"/>
  <c r="I217" i="6" s="1"/>
  <c r="E204" i="6"/>
  <c r="I154" i="6"/>
  <c r="I146" i="6"/>
  <c r="I134" i="6"/>
  <c r="I112" i="6"/>
  <c r="E73" i="6"/>
  <c r="E40" i="6" s="1"/>
  <c r="I68" i="6"/>
  <c r="I56" i="6"/>
  <c r="I35" i="6"/>
  <c r="I31" i="6"/>
  <c r="I29" i="6" s="1"/>
  <c r="E167" i="6"/>
  <c r="E166" i="6" s="1"/>
  <c r="E145" i="6"/>
  <c r="E111" i="6"/>
  <c r="E86" i="6" s="1"/>
  <c r="I106" i="6"/>
  <c r="I98" i="6"/>
  <c r="I59" i="6"/>
  <c r="I186" i="6"/>
  <c r="I93" i="6"/>
  <c r="I50" i="6"/>
  <c r="I21" i="6"/>
  <c r="I20" i="6" s="1"/>
  <c r="E200" i="6"/>
  <c r="D203" i="6" l="1"/>
  <c r="D202" i="6" s="1"/>
  <c r="I40" i="6"/>
  <c r="F163" i="6"/>
  <c r="F4" i="6"/>
  <c r="F224" i="6" s="1"/>
  <c r="D86" i="6"/>
  <c r="D5" i="6"/>
  <c r="I111" i="6"/>
  <c r="I86" i="6" s="1"/>
  <c r="I222" i="6"/>
  <c r="I203" i="6"/>
  <c r="I202" i="6" s="1"/>
  <c r="I167" i="6"/>
  <c r="I166" i="6" s="1"/>
  <c r="I165" i="6" s="1"/>
  <c r="I181" i="6" s="1"/>
  <c r="E222" i="6"/>
  <c r="E203" i="6"/>
  <c r="E202" i="6" s="1"/>
  <c r="E184" i="6"/>
  <c r="E183" i="6" s="1"/>
  <c r="E165" i="6"/>
  <c r="E181" i="6" s="1"/>
  <c r="I145" i="6"/>
  <c r="I185" i="6"/>
  <c r="E5" i="6"/>
  <c r="E163" i="6" s="1"/>
  <c r="I200" i="6"/>
  <c r="I5" i="6"/>
  <c r="I163" i="6" l="1"/>
  <c r="D163" i="6"/>
  <c r="F3" i="6"/>
  <c r="D4" i="6"/>
  <c r="D3" i="6" s="1"/>
  <c r="I184" i="6"/>
  <c r="I183" i="6" s="1"/>
  <c r="E4" i="6"/>
  <c r="E3" i="6" s="1"/>
  <c r="I4" i="6"/>
  <c r="D224" i="6" l="1"/>
  <c r="E224" i="6"/>
  <c r="I224" i="6"/>
  <c r="I3" i="6"/>
</calcChain>
</file>

<file path=xl/sharedStrings.xml><?xml version="1.0" encoding="utf-8"?>
<sst xmlns="http://schemas.openxmlformats.org/spreadsheetml/2006/main" count="370" uniqueCount="307">
  <si>
    <t>CUENTA No.</t>
  </si>
  <si>
    <t>DESCRIPCIÓN DE CUENTAS</t>
  </si>
  <si>
    <t>ADMINISTRACIÓN JUSTICIA ELECTORAL</t>
  </si>
  <si>
    <t>01</t>
  </si>
  <si>
    <t>ACCIONES COMUNES</t>
  </si>
  <si>
    <t>REMUNERACIONES Y CONTRIBUCIONES</t>
  </si>
  <si>
    <t>REMUNERACIONES</t>
  </si>
  <si>
    <t>Remuneraciones al Personal Fijo</t>
  </si>
  <si>
    <t>2.1.1.1.01</t>
  </si>
  <si>
    <t>Sueldos Fijos</t>
  </si>
  <si>
    <t>2.1.1.2.03</t>
  </si>
  <si>
    <t>Suplencias</t>
  </si>
  <si>
    <t>2.1.1.2.09</t>
  </si>
  <si>
    <t>Personal de carácter eventual</t>
  </si>
  <si>
    <t>Sueldos al personal fijo en trámite de pensiones</t>
  </si>
  <si>
    <t>2.1.1.3.01</t>
  </si>
  <si>
    <t>Sueldo Anual No. 13</t>
  </si>
  <si>
    <t>Prestaciones Económicas</t>
  </si>
  <si>
    <t>2.1.1.5.03</t>
  </si>
  <si>
    <t>Vacaciones</t>
  </si>
  <si>
    <t>SOBRESUELDOS</t>
  </si>
  <si>
    <t>Compensación</t>
  </si>
  <si>
    <t>2.1.2.2.03</t>
  </si>
  <si>
    <t>2.1.2.2.05</t>
  </si>
  <si>
    <t>DIETAS Y GASTOS DE REPRESENTACIÓN</t>
  </si>
  <si>
    <t>Dietas</t>
  </si>
  <si>
    <t>2.1.3.1.01</t>
  </si>
  <si>
    <t>Gastos de Representación</t>
  </si>
  <si>
    <t>2.1.3.2.01</t>
  </si>
  <si>
    <t>GRATIFICACIONES Y BONIFICACIONES</t>
  </si>
  <si>
    <t>2.1.4.1.01</t>
  </si>
  <si>
    <t>Bonificaciones</t>
  </si>
  <si>
    <t>Otras Gratificaciones y Bonificaciones</t>
  </si>
  <si>
    <t>2.1.4.2.01</t>
  </si>
  <si>
    <t>Bono escolar</t>
  </si>
  <si>
    <t>2.1.4.2.03</t>
  </si>
  <si>
    <t>Gratificaciones por aniversario de institución</t>
  </si>
  <si>
    <t xml:space="preserve">CONTRIBUCIONES A LA SEGURIDAD SOCIAL </t>
  </si>
  <si>
    <t>2.1.5.1.01</t>
  </si>
  <si>
    <t>2.1.5.2.01</t>
  </si>
  <si>
    <t>2.1.5.3.01</t>
  </si>
  <si>
    <t>CONTRATACIÓN DE SERVICIOS</t>
  </si>
  <si>
    <t>SERVICIOS BASICOS</t>
  </si>
  <si>
    <t>2.2.1.1.01</t>
  </si>
  <si>
    <t>Radiocomunicación</t>
  </si>
  <si>
    <t>2.2.1.2.01</t>
  </si>
  <si>
    <t>2.2.1.3.01</t>
  </si>
  <si>
    <t>2.2.1.4.01</t>
  </si>
  <si>
    <t>2.2.1.5.01</t>
  </si>
  <si>
    <t>2.2.1.6.01</t>
  </si>
  <si>
    <t>Electricidad</t>
  </si>
  <si>
    <t>2.2.1.7.01</t>
  </si>
  <si>
    <t>Agua</t>
  </si>
  <si>
    <t>2.2.1.8.01</t>
  </si>
  <si>
    <t>PUBLICIDAD IMPRESIÓN Y ENCUADERNACION</t>
  </si>
  <si>
    <t>2.2.2.1.01</t>
  </si>
  <si>
    <t>2.2.2.2.01</t>
  </si>
  <si>
    <t>VIATICOS</t>
  </si>
  <si>
    <t>2.2.3.1.01</t>
  </si>
  <si>
    <t>2.2.3.2.01</t>
  </si>
  <si>
    <t>TRANSPORTE Y ALMACENAJE</t>
  </si>
  <si>
    <t>2.2.4.1.01</t>
  </si>
  <si>
    <t>2.2.4.4.01</t>
  </si>
  <si>
    <t>Peaje</t>
  </si>
  <si>
    <t>ALQUILERES Y RENTAS</t>
  </si>
  <si>
    <t>2.2.5.1.01</t>
  </si>
  <si>
    <t>2.2.5.9.01</t>
  </si>
  <si>
    <t>SEGUROS</t>
  </si>
  <si>
    <t>2.2.6.2.01</t>
  </si>
  <si>
    <t>2.2.6.3.01</t>
  </si>
  <si>
    <t>SERVICIOS DE CONSERVACION, REPARACIONES MENORES E INSTALACIONES TEMPORALES</t>
  </si>
  <si>
    <t>2.2.7.1.01</t>
  </si>
  <si>
    <t>2.2.7.2.01</t>
  </si>
  <si>
    <t>2.2.7.2.06</t>
  </si>
  <si>
    <t>2.2.7.2.07</t>
  </si>
  <si>
    <t xml:space="preserve">OTROS SERVICIOS NO INCLUIDOS EN CONCEPTOS ANTERIORES </t>
  </si>
  <si>
    <t>2.2.8.2.01</t>
  </si>
  <si>
    <t>2.2.8.5.03</t>
  </si>
  <si>
    <t>2.2.8.6.01</t>
  </si>
  <si>
    <t>Servicios Técnicos y Profesionales</t>
  </si>
  <si>
    <t>2.2.8.7.02</t>
  </si>
  <si>
    <t>2.2.8.7.04</t>
  </si>
  <si>
    <t>2.2.8.7.05</t>
  </si>
  <si>
    <t>2.2.8.7.06</t>
  </si>
  <si>
    <t>Impuestos Derechos y Tasas</t>
  </si>
  <si>
    <t>2.2.8.8.01</t>
  </si>
  <si>
    <t>Impuestos</t>
  </si>
  <si>
    <t>2.2.9.2.03</t>
  </si>
  <si>
    <t>MATERIALES Y SUMINISTROS</t>
  </si>
  <si>
    <t>ALIMENTOS Y PRODUCTOS AGROFORESTALES</t>
  </si>
  <si>
    <t>2.3.1.1.01</t>
  </si>
  <si>
    <t>Productos Agroforestales y Pecuarios</t>
  </si>
  <si>
    <t>2.3.1.3.02</t>
  </si>
  <si>
    <t>2.3.1.3.03</t>
  </si>
  <si>
    <t>2.3.1.4.01</t>
  </si>
  <si>
    <t>TEXTILES Y VESTUARIOS</t>
  </si>
  <si>
    <t>2.3.2.1.01</t>
  </si>
  <si>
    <t>2.3.2.2.01</t>
  </si>
  <si>
    <t>2.3.2.3.01</t>
  </si>
  <si>
    <t>2.3.2.4.01</t>
  </si>
  <si>
    <t>Calzados</t>
  </si>
  <si>
    <t>2.3.3.1.01</t>
  </si>
  <si>
    <t>2.3.3.2.01</t>
  </si>
  <si>
    <t>2.3.3.3.01</t>
  </si>
  <si>
    <t>2.3.3.4.01</t>
  </si>
  <si>
    <t>2.3.3.5.01</t>
  </si>
  <si>
    <t>PRODUCTOS FARMACEUTICOS</t>
  </si>
  <si>
    <t>2.3.4.1.01</t>
  </si>
  <si>
    <t>2.3.5.1.01</t>
  </si>
  <si>
    <t>2.3.5.3.01</t>
  </si>
  <si>
    <t>2.3.5.4.01</t>
  </si>
  <si>
    <t>2.3.5.5.01</t>
  </si>
  <si>
    <t>Productos de Cemento, Cal, Asbestos, Yeso y Arcilla</t>
  </si>
  <si>
    <t>2.3.6.1.01</t>
  </si>
  <si>
    <t>2.3.6.1.04</t>
  </si>
  <si>
    <t>2.3.6.1.05</t>
  </si>
  <si>
    <t>Productos de Vidrio, Loza y Porcelana</t>
  </si>
  <si>
    <t>2.3.6.2.01</t>
  </si>
  <si>
    <t>2.3.6.2.02</t>
  </si>
  <si>
    <t>2.3.6.2.03</t>
  </si>
  <si>
    <t>Productos Metálicos y sus Derivados</t>
  </si>
  <si>
    <t>2.3.6.3.04</t>
  </si>
  <si>
    <t>Minerales</t>
  </si>
  <si>
    <t>2.3.6.4.04</t>
  </si>
  <si>
    <t>2.3.6.4.07</t>
  </si>
  <si>
    <t>Otros Productos Minerales No Metálicos</t>
  </si>
  <si>
    <t>2.3.6.9.01</t>
  </si>
  <si>
    <t>COMBUSTIBLES, LUBRICANTES, PRODUCTOS QUIMICOS Y CONEXOS</t>
  </si>
  <si>
    <t>Combustibles y Lubricantes</t>
  </si>
  <si>
    <t>2.3.7.1.01</t>
  </si>
  <si>
    <t>Gasolina</t>
  </si>
  <si>
    <t>2.3.7.1.02</t>
  </si>
  <si>
    <t>Gasoil</t>
  </si>
  <si>
    <t>2.3.7.1.06</t>
  </si>
  <si>
    <t>Lubricantes</t>
  </si>
  <si>
    <t>Productos Químicos y Conexos</t>
  </si>
  <si>
    <t>2.3.7.2.05</t>
  </si>
  <si>
    <t>2.3.9.1.01</t>
  </si>
  <si>
    <t>2.3.9.2.01</t>
  </si>
  <si>
    <t>2.3.9.3.01</t>
  </si>
  <si>
    <t>2.3.9.4.01</t>
  </si>
  <si>
    <t>2.3.9.5.01</t>
  </si>
  <si>
    <t>2.3.9.6.01</t>
  </si>
  <si>
    <t>TRANSFERENCIAS CORRIENTES</t>
  </si>
  <si>
    <t>TRANSFERENCIAS CORRIENTES AL SECTOR PRIVADO</t>
  </si>
  <si>
    <t>2.4.1.4.01</t>
  </si>
  <si>
    <t>TRANSFERENCIAS CORRIENTES AL SECTOR EXTERNO</t>
  </si>
  <si>
    <t>2.4.7.2.01</t>
  </si>
  <si>
    <t>BIENES MUEBLES, INMUEBLES E INTANGIBLES</t>
  </si>
  <si>
    <t>MOBILIARIO Y EQUIPOS</t>
  </si>
  <si>
    <t>2.6.1.1.01</t>
  </si>
  <si>
    <t>2.6.1.3.01</t>
  </si>
  <si>
    <t>2.6.1.4.01</t>
  </si>
  <si>
    <t>Electrodomésticos</t>
  </si>
  <si>
    <t>2.6.1.9.01</t>
  </si>
  <si>
    <t>2.6.2.1.01</t>
  </si>
  <si>
    <t>2.6.2.3.01</t>
  </si>
  <si>
    <t>VEHÍCULOS, EQUIPOS DE TRANSPORTE, TRACCIÓN Y ELEVACIÓN</t>
  </si>
  <si>
    <t>2.6.4.1.01</t>
  </si>
  <si>
    <t>2.6.4.7.01</t>
  </si>
  <si>
    <t>MAQUINARIAS OTROS EQUIPOS Y HERRAMIENTAS</t>
  </si>
  <si>
    <t>2.6.5.4.01</t>
  </si>
  <si>
    <t>2.6.5.5.01</t>
  </si>
  <si>
    <t>BIENES INTANGIBLES</t>
  </si>
  <si>
    <t>2.6.8.3.01</t>
  </si>
  <si>
    <t xml:space="preserve">       TOTAL ACCIONES COMUNES</t>
  </si>
  <si>
    <t>02</t>
  </si>
  <si>
    <t>PARTIDOS, AGRUPACIONES Y MOVIMIENTOS POLITICOS CON CONFLICTOS CONTENCIOSOS ELECTORALES DECIDIDOS</t>
  </si>
  <si>
    <t>0001</t>
  </si>
  <si>
    <t>GESTIÓN Y RESOLUCIÓN DE CONFLICTOS EN MATERIA ELECTORAL</t>
  </si>
  <si>
    <t>2.1.1</t>
  </si>
  <si>
    <t>2.1.1.1</t>
  </si>
  <si>
    <t>2.1.1.4-01</t>
  </si>
  <si>
    <t xml:space="preserve">TOTAL PARTIDOS, AGRUPACIONES Y MOVIMIENTOS POLÍTICOS </t>
  </si>
  <si>
    <t>03</t>
  </si>
  <si>
    <t>CIUDADANOS ACCEDEN A SERVICIOS DE RECTIFICACIÓN DE ACTAS DEL ESTADO CIVIL</t>
  </si>
  <si>
    <t>SERVICIOS DE RECTIFICACIÓN DE ACTAS DEL ESTADO CIVIL</t>
  </si>
  <si>
    <t>TOTAL  CIUDADANOS ACCEDEN A SERVICIOS DE RECTIFICACIÓN</t>
  </si>
  <si>
    <t>04</t>
  </si>
  <si>
    <t>ACTORES DEL SISTEMA ELECTORAL, SOCIEDAD CIVIL Y CIUDADANOS CAPACITADOS EN LA IMPORTANCIA DE LA JUSTICIA Y DERECHO ELECTORAL.</t>
  </si>
  <si>
    <t xml:space="preserve">FORMACIÓN Y CONCIETIZACIÓN DE DERECHOS ELECTORALES </t>
  </si>
  <si>
    <t>TOTAL ACTORES DEL SISTEMA ELECTORAL</t>
  </si>
  <si>
    <t>TOTAL GENERAL</t>
  </si>
  <si>
    <t>Licencias Informáticas</t>
  </si>
  <si>
    <t>Remuneraciones al Personal de Carácter Temporal</t>
  </si>
  <si>
    <t xml:space="preserve"> Plástico</t>
  </si>
  <si>
    <t>PRODUCTOS  MINERALES, METÁLICOS Y NO METÁLICOS</t>
  </si>
  <si>
    <t>CUERO, CAUCHO Y PLASTICO</t>
  </si>
  <si>
    <t>MOBILIARIO Y EQUIPO DE AUDIO, AUDIOVISUAL, RECREATIVO Y EDUCACIONAL.</t>
  </si>
  <si>
    <t>2.1.5.4.02</t>
  </si>
  <si>
    <t>PRESUPUESTO 
2023</t>
  </si>
  <si>
    <t>2.1.4.2.04</t>
  </si>
  <si>
    <t>2.2.5.3.02</t>
  </si>
  <si>
    <t>2.2.5.3.04</t>
  </si>
  <si>
    <t>ENERO</t>
  </si>
  <si>
    <t xml:space="preserve">TOTAL EJECUCION </t>
  </si>
  <si>
    <t>Realizado por:</t>
  </si>
  <si>
    <t>Agustina Garcia</t>
  </si>
  <si>
    <t>Analista l Presupuesto</t>
  </si>
  <si>
    <t>Deysis Matos</t>
  </si>
  <si>
    <t>Alexi Martinez Olivo</t>
  </si>
  <si>
    <t>Revisado por:</t>
  </si>
  <si>
    <t>Sueldos fijos</t>
  </si>
  <si>
    <t>Prestación laboral por desvinculación</t>
  </si>
  <si>
    <t>Pago por horas extraordinarias</t>
  </si>
  <si>
    <t>Compensación servicios de seguridad</t>
  </si>
  <si>
    <t>Dietas en el país</t>
  </si>
  <si>
    <t>Gastos de representación en el país</t>
  </si>
  <si>
    <t>Otras gratificaciones (Bono navideño)</t>
  </si>
  <si>
    <t>Contribuciones al seguro de salud</t>
  </si>
  <si>
    <t>Contribuciones al seguro de pensiones</t>
  </si>
  <si>
    <t>Contribuciones al seguro de riesgo laboral</t>
  </si>
  <si>
    <t>Contribuciones al plan de retiro complementario órganos constitucionales.</t>
  </si>
  <si>
    <t>Servicios telefónico de larga distancia</t>
  </si>
  <si>
    <t>Teléfono local</t>
  </si>
  <si>
    <t>Telefax y correos</t>
  </si>
  <si>
    <t>Servicio de internet y televisión por cable</t>
  </si>
  <si>
    <t>Recolección de residuos sólidos</t>
  </si>
  <si>
    <t>Publicidad y propaganda</t>
  </si>
  <si>
    <t>Impresión y encuadernación</t>
  </si>
  <si>
    <t>Viáticos dentro del país</t>
  </si>
  <si>
    <t>Viáticos fuera del país</t>
  </si>
  <si>
    <t>Pasajes y gastos de transporte</t>
  </si>
  <si>
    <t>Alquileres y rentas de edificios y locales</t>
  </si>
  <si>
    <t>Alquiler de equipo de tecnología y almacenamiento de datos</t>
  </si>
  <si>
    <t>Alquiler de equipo de oficina y muebles.</t>
  </si>
  <si>
    <t>Alquiler de equipo de tracción y elevación.</t>
  </si>
  <si>
    <t>Seguros de bienes muebles</t>
  </si>
  <si>
    <t>Seguros de personas</t>
  </si>
  <si>
    <t>Reparaciones y mantenimientos menores en edificaciones.</t>
  </si>
  <si>
    <t>Mantenimiento y reparación de mobiliarios y equipos de oficina.</t>
  </si>
  <si>
    <t>Mantenimiento y reparación de equipos de transporte, Tracción y Elevación.</t>
  </si>
  <si>
    <t>Mantenimiento y reparación de maquinarias y equipos.</t>
  </si>
  <si>
    <t>Comisiones y gastos bancarios</t>
  </si>
  <si>
    <t>Limpieza e higiene</t>
  </si>
  <si>
    <t>Eventos generales</t>
  </si>
  <si>
    <t>Servicios jurídicos</t>
  </si>
  <si>
    <t>Servicios de capacitación</t>
  </si>
  <si>
    <t>Servicios de informática y sistemas computarizados</t>
  </si>
  <si>
    <t>Otros servicios técnicos profesionales</t>
  </si>
  <si>
    <t>OTRAS CONTRATACIONES DE SERVICIOS</t>
  </si>
  <si>
    <t>Servicios de catering</t>
  </si>
  <si>
    <t>Alimentos y bebidas para personas</t>
  </si>
  <si>
    <t xml:space="preserve">Productos agrícolas </t>
  </si>
  <si>
    <t>Productos forestales</t>
  </si>
  <si>
    <t>Madera, corcho y sus manufacturas</t>
  </si>
  <si>
    <t>Hilados, fibras, telas y útiles de costura</t>
  </si>
  <si>
    <t>Acabados textiles</t>
  </si>
  <si>
    <t>Prendas y accesorios de vestir</t>
  </si>
  <si>
    <t>PAPEL,CARTON E IMPRESOS</t>
  </si>
  <si>
    <t>Papel de escritorio</t>
  </si>
  <si>
    <t>Papel y cartón</t>
  </si>
  <si>
    <t>Productos de artes gráficas</t>
  </si>
  <si>
    <t>Libros, revistas y periódicos</t>
  </si>
  <si>
    <t>Textos de enseñanza</t>
  </si>
  <si>
    <t>Productos medicinales para uso humano</t>
  </si>
  <si>
    <t>Cueros y pieles</t>
  </si>
  <si>
    <t>Llantas y neumáticos</t>
  </si>
  <si>
    <t>Artículos de caucho</t>
  </si>
  <si>
    <t>Productos de cemento</t>
  </si>
  <si>
    <t>Productos de yeso</t>
  </si>
  <si>
    <t>Productos de arcilla y derivados</t>
  </si>
  <si>
    <t>Productos de vidrio</t>
  </si>
  <si>
    <t>Productos de loza</t>
  </si>
  <si>
    <t>Productos de porcelana</t>
  </si>
  <si>
    <t>Herramientas menores</t>
  </si>
  <si>
    <t>Piedra, archilla y arena</t>
  </si>
  <si>
    <t>Otros minerales</t>
  </si>
  <si>
    <t>Otros productos no metálicos</t>
  </si>
  <si>
    <t>Insecticidas, fumigantes y otros</t>
  </si>
  <si>
    <t>PRODUCTOS Y ÚTILES VARIOS</t>
  </si>
  <si>
    <t>Útiles y materiales de limpieza e higiene</t>
  </si>
  <si>
    <t>Útiles y materiales de escritorio, oficina e informática</t>
  </si>
  <si>
    <t>Útiles menores médico quirúrgicos o de laboratorio</t>
  </si>
  <si>
    <t>Útiles destinados a actividades deportivas, culturales y recreativas</t>
  </si>
  <si>
    <t>Útiles de cocina y comedor</t>
  </si>
  <si>
    <t>Productos eléctricos y afines</t>
  </si>
  <si>
    <t>Becas nacionales</t>
  </si>
  <si>
    <t xml:space="preserve">Muebles, equipos de oficina y estantería </t>
  </si>
  <si>
    <t>Equipos de tecnología de la información y comunicación</t>
  </si>
  <si>
    <t xml:space="preserve">Otros mobiliarios y equipos no identificados </t>
  </si>
  <si>
    <t>Equipos y aparatos audiovisuales</t>
  </si>
  <si>
    <t>Cámaras fotográficas y de video</t>
  </si>
  <si>
    <t>Automoviles y camiones</t>
  </si>
  <si>
    <t>Equipo de elevación</t>
  </si>
  <si>
    <t>Sistema de aire acondicionado,calefacción y refrigeración</t>
  </si>
  <si>
    <t>Equipo de comunicación, telecomunicaciones y señalamientos</t>
  </si>
  <si>
    <t>Programas de informática y base de datos</t>
  </si>
  <si>
    <t>Sueldo anual No. 13</t>
  </si>
  <si>
    <t>Sueldo anual  No.13</t>
  </si>
  <si>
    <t>OTROS SERVICIOS NO INCLUIDOS EN CONCEPTOS ANTERIORES</t>
  </si>
  <si>
    <t>Transferencias corrientes programadas a asociaciones sin fines de lucro</t>
  </si>
  <si>
    <t>2.1.1.4.01</t>
  </si>
  <si>
    <t>FEBRERO</t>
  </si>
  <si>
    <t>2.4.1.6.01</t>
  </si>
  <si>
    <t>2.1.1.6.01</t>
  </si>
  <si>
    <t>Tribunal Superior Electoral "Cooptse". La cual fue presupuestada el año 2022 y transferida en el 2023 (Apertura de la cuenta).</t>
  </si>
  <si>
    <t xml:space="preserve">    Aprobado por:</t>
  </si>
  <si>
    <t xml:space="preserve"> Director Financiero</t>
  </si>
  <si>
    <t xml:space="preserve"> Encargada Dpto.Presupuesto </t>
  </si>
  <si>
    <t>TRANSFERENCIAS CORRIENTES A ASOCIACIONES SIN FINES DE LUCRO</t>
  </si>
  <si>
    <r>
      <t xml:space="preserve">Transferencias corrientes programadas a asociaciones sin fines de lucro </t>
    </r>
    <r>
      <rPr>
        <sz val="10"/>
        <color rgb="FFFF0000"/>
        <rFont val="Arial"/>
        <family val="2"/>
      </rPr>
      <t>(*)</t>
    </r>
    <r>
      <rPr>
        <sz val="10"/>
        <color theme="1"/>
        <rFont val="Arial"/>
        <family val="2"/>
      </rPr>
      <t xml:space="preserve"> </t>
    </r>
  </si>
  <si>
    <t>MARZO</t>
  </si>
  <si>
    <t>ABRIL</t>
  </si>
  <si>
    <r>
      <rPr>
        <b/>
        <sz val="10"/>
        <color theme="1"/>
        <rFont val="Arial"/>
        <family val="2"/>
      </rPr>
      <t>Nota:</t>
    </r>
    <r>
      <rPr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1-</t>
    </r>
    <r>
      <rPr>
        <sz val="10"/>
        <color theme="1"/>
        <rFont val="Arial"/>
        <family val="2"/>
      </rPr>
      <t xml:space="preserve"> </t>
    </r>
    <r>
      <rPr>
        <sz val="10"/>
        <color rgb="FFFF0000"/>
        <rFont val="Arial"/>
        <family val="2"/>
      </rPr>
      <t>(*)</t>
    </r>
    <r>
      <rPr>
        <sz val="10"/>
        <color theme="1"/>
        <rFont val="Arial"/>
        <family val="2"/>
      </rPr>
      <t xml:space="preserve"> La cuenta presupuestaria (2.4.1.6.01), en el mes de febrero presenta un cargo de R$5,000,000.00. Correspondiente a la donacion de aporte inicial a la cooperativa de empleados del</t>
    </r>
  </si>
  <si>
    <r>
      <t xml:space="preserve">Servicios de capacitación </t>
    </r>
    <r>
      <rPr>
        <sz val="10"/>
        <color rgb="FFFF0000"/>
        <rFont val="Arial"/>
        <family val="2"/>
      </rPr>
      <t>(*)</t>
    </r>
  </si>
  <si>
    <r>
      <t>Nota: 2-</t>
    </r>
    <r>
      <rPr>
        <sz val="10"/>
        <color theme="1"/>
        <rFont val="Arial"/>
        <family val="2"/>
      </rPr>
      <t xml:space="preserve"> </t>
    </r>
    <r>
      <rPr>
        <sz val="10"/>
        <color rgb="FFFF0000"/>
        <rFont val="Arial"/>
        <family val="2"/>
      </rPr>
      <t>(*)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(Reclasificación en la cuenta 2.2.8.7.04, disminución en la solicitud, posterior a Ejecución)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</si>
</sst>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ont="0" applyFill="0" applyBorder="0" applyProtection="0">
      <alignment wrapText="1"/>
    </xf>
    <xf numFmtId="0" fontId="3" fillId="0" borderId="0"/>
    <xf numFmtId="43" fontId="1" fillId="0" borderId="0" applyFont="0" applyFill="0" applyBorder="0" applyAlignment="0" applyProtection="0"/>
  </cellStyleXfs>
  <cellXfs count="126">
    <xf numFmtId="0" fontId="0" fillId="0" borderId="0" xfId="0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39" fontId="2" fillId="3" borderId="4" xfId="1" applyNumberFormat="1" applyFont="1" applyFill="1" applyBorder="1" applyAlignment="1"/>
    <xf numFmtId="49" fontId="2" fillId="4" borderId="4" xfId="2" applyNumberFormat="1" applyFont="1" applyFill="1" applyBorder="1" applyAlignment="1">
      <alignment horizontal="center"/>
    </xf>
    <xf numFmtId="39" fontId="2" fillId="4" borderId="4" xfId="1" applyNumberFormat="1" applyFont="1" applyFill="1" applyBorder="1" applyAlignment="1"/>
    <xf numFmtId="0" fontId="2" fillId="5" borderId="4" xfId="2" applyFont="1" applyFill="1" applyBorder="1" applyAlignment="1">
      <alignment horizontal="center"/>
    </xf>
    <xf numFmtId="0" fontId="2" fillId="5" borderId="0" xfId="2" applyFont="1" applyFill="1" applyBorder="1" applyAlignment="1">
      <alignment horizontal="left"/>
    </xf>
    <xf numFmtId="39" fontId="2" fillId="5" borderId="4" xfId="1" applyNumberFormat="1" applyFont="1" applyFill="1" applyBorder="1" applyAlignment="1"/>
    <xf numFmtId="0" fontId="2" fillId="2" borderId="4" xfId="2" applyFont="1" applyFill="1" applyBorder="1" applyAlignment="1">
      <alignment horizontal="center"/>
    </xf>
    <xf numFmtId="0" fontId="2" fillId="2" borderId="0" xfId="2" applyFont="1" applyFill="1" applyBorder="1" applyAlignment="1">
      <alignment horizontal="left"/>
    </xf>
    <xf numFmtId="39" fontId="2" fillId="2" borderId="4" xfId="1" applyNumberFormat="1" applyFont="1" applyFill="1" applyBorder="1" applyAlignment="1"/>
    <xf numFmtId="0" fontId="2" fillId="0" borderId="4" xfId="2" applyFont="1" applyFill="1" applyBorder="1" applyAlignment="1">
      <alignment horizontal="center"/>
    </xf>
    <xf numFmtId="39" fontId="2" fillId="0" borderId="0" xfId="2" applyNumberFormat="1" applyFont="1" applyFill="1" applyBorder="1" applyAlignment="1">
      <alignment horizontal="left"/>
    </xf>
    <xf numFmtId="39" fontId="2" fillId="0" borderId="4" xfId="1" applyNumberFormat="1" applyFont="1" applyFill="1" applyBorder="1" applyAlignment="1"/>
    <xf numFmtId="0" fontId="3" fillId="0" borderId="4" xfId="2" applyFont="1" applyFill="1" applyBorder="1" applyAlignment="1">
      <alignment horizontal="center"/>
    </xf>
    <xf numFmtId="39" fontId="3" fillId="0" borderId="0" xfId="2" applyNumberFormat="1" applyFont="1" applyFill="1" applyBorder="1" applyAlignment="1">
      <alignment horizontal="left"/>
    </xf>
    <xf numFmtId="39" fontId="3" fillId="0" borderId="4" xfId="1" applyNumberFormat="1" applyFont="1" applyFill="1" applyBorder="1" applyAlignment="1">
      <alignment wrapText="1"/>
    </xf>
    <xf numFmtId="39" fontId="3" fillId="0" borderId="0" xfId="2" applyNumberFormat="1" applyFont="1" applyFill="1" applyBorder="1" applyAlignment="1">
      <alignment horizontal="left" vertical="center"/>
    </xf>
    <xf numFmtId="39" fontId="3" fillId="0" borderId="4" xfId="1" applyNumberFormat="1" applyFont="1" applyFill="1" applyBorder="1" applyAlignment="1"/>
    <xf numFmtId="39" fontId="2" fillId="0" borderId="0" xfId="2" applyNumberFormat="1" applyFont="1" applyFill="1" applyBorder="1" applyAlignment="1">
      <alignment horizontal="left" vertical="center"/>
    </xf>
    <xf numFmtId="39" fontId="2" fillId="2" borderId="0" xfId="2" applyNumberFormat="1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/>
    </xf>
    <xf numFmtId="39" fontId="3" fillId="0" borderId="0" xfId="0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horizontal="center"/>
    </xf>
    <xf numFmtId="39" fontId="2" fillId="2" borderId="0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horizontal="center"/>
    </xf>
    <xf numFmtId="39" fontId="2" fillId="0" borderId="0" xfId="0" applyNumberFormat="1" applyFont="1" applyFill="1" applyBorder="1" applyAlignment="1">
      <alignment vertical="center"/>
    </xf>
    <xf numFmtId="39" fontId="2" fillId="2" borderId="0" xfId="0" applyNumberFormat="1" applyFont="1" applyFill="1" applyBorder="1" applyAlignment="1">
      <alignment vertical="center" wrapText="1"/>
    </xf>
    <xf numFmtId="39" fontId="2" fillId="2" borderId="4" xfId="1" applyNumberFormat="1" applyFont="1" applyFill="1" applyBorder="1" applyAlignment="1">
      <alignment wrapText="1"/>
    </xf>
    <xf numFmtId="0" fontId="2" fillId="5" borderId="4" xfId="0" applyFont="1" applyFill="1" applyBorder="1" applyAlignment="1">
      <alignment horizontal="center"/>
    </xf>
    <xf numFmtId="39" fontId="2" fillId="5" borderId="0" xfId="0" applyNumberFormat="1" applyFont="1" applyFill="1" applyBorder="1" applyAlignment="1">
      <alignment vertical="center"/>
    </xf>
    <xf numFmtId="39" fontId="3" fillId="0" borderId="0" xfId="0" applyNumberFormat="1" applyFont="1" applyFill="1" applyBorder="1" applyAlignment="1">
      <alignment vertical="center" wrapText="1"/>
    </xf>
    <xf numFmtId="0" fontId="3" fillId="0" borderId="4" xfId="0" applyFont="1" applyBorder="1" applyAlignment="1">
      <alignment horizontal="center"/>
    </xf>
    <xf numFmtId="39" fontId="3" fillId="0" borderId="0" xfId="0" applyNumberFormat="1" applyFont="1" applyBorder="1" applyAlignment="1">
      <alignment vertical="center"/>
    </xf>
    <xf numFmtId="39" fontId="3" fillId="0" borderId="0" xfId="0" applyNumberFormat="1" applyFont="1" applyBorder="1" applyAlignment="1">
      <alignment vertical="center" wrapText="1"/>
    </xf>
    <xf numFmtId="0" fontId="2" fillId="0" borderId="4" xfId="0" applyFont="1" applyBorder="1" applyAlignment="1">
      <alignment horizontal="center"/>
    </xf>
    <xf numFmtId="39" fontId="2" fillId="0" borderId="0" xfId="0" applyNumberFormat="1" applyFont="1" applyBorder="1" applyAlignment="1">
      <alignment vertical="center"/>
    </xf>
    <xf numFmtId="39" fontId="3" fillId="0" borderId="0" xfId="0" applyNumberFormat="1" applyFont="1" applyFill="1" applyBorder="1" applyAlignment="1">
      <alignment horizontal="left" vertical="center"/>
    </xf>
    <xf numFmtId="39" fontId="2" fillId="0" borderId="0" xfId="0" applyNumberFormat="1" applyFont="1" applyBorder="1" applyAlignment="1">
      <alignment vertical="center" wrapText="1"/>
    </xf>
    <xf numFmtId="39" fontId="2" fillId="5" borderId="0" xfId="0" applyNumberFormat="1" applyFont="1" applyFill="1" applyBorder="1" applyAlignment="1">
      <alignment vertical="center" wrapText="1"/>
    </xf>
    <xf numFmtId="0" fontId="3" fillId="6" borderId="4" xfId="0" applyFont="1" applyFill="1" applyBorder="1" applyAlignment="1">
      <alignment horizontal="center"/>
    </xf>
    <xf numFmtId="39" fontId="3" fillId="6" borderId="0" xfId="0" applyNumberFormat="1" applyFont="1" applyFill="1" applyBorder="1" applyAlignment="1">
      <alignment horizontal="left" vertical="center" wrapText="1"/>
    </xf>
    <xf numFmtId="39" fontId="2" fillId="6" borderId="4" xfId="1" applyNumberFormat="1" applyFont="1" applyFill="1" applyBorder="1" applyAlignment="1"/>
    <xf numFmtId="0" fontId="2" fillId="6" borderId="4" xfId="0" applyFont="1" applyFill="1" applyBorder="1" applyAlignment="1">
      <alignment horizontal="left"/>
    </xf>
    <xf numFmtId="39" fontId="2" fillId="6" borderId="0" xfId="0" applyNumberFormat="1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/>
    </xf>
    <xf numFmtId="39" fontId="2" fillId="4" borderId="0" xfId="0" applyNumberFormat="1" applyFont="1" applyFill="1" applyBorder="1" applyAlignment="1">
      <alignment horizontal="center" vertical="center"/>
    </xf>
    <xf numFmtId="0" fontId="2" fillId="4" borderId="0" xfId="2" applyFont="1" applyFill="1" applyBorder="1" applyAlignment="1">
      <alignment horizontal="left" vertical="center" wrapText="1"/>
    </xf>
    <xf numFmtId="49" fontId="2" fillId="2" borderId="4" xfId="2" applyNumberFormat="1" applyFont="1" applyFill="1" applyBorder="1" applyAlignment="1">
      <alignment horizontal="center"/>
    </xf>
    <xf numFmtId="0" fontId="2" fillId="2" borderId="0" xfId="2" applyFont="1" applyFill="1" applyBorder="1" applyAlignment="1">
      <alignment horizontal="left" vertical="center" wrapText="1"/>
    </xf>
    <xf numFmtId="0" fontId="2" fillId="5" borderId="0" xfId="2" applyFont="1" applyFill="1" applyBorder="1" applyAlignment="1">
      <alignment horizontal="left" vertical="center"/>
    </xf>
    <xf numFmtId="0" fontId="2" fillId="2" borderId="0" xfId="2" applyFont="1" applyFill="1" applyBorder="1" applyAlignment="1">
      <alignment horizontal="left" vertical="center"/>
    </xf>
    <xf numFmtId="0" fontId="2" fillId="6" borderId="4" xfId="0" applyFont="1" applyFill="1" applyBorder="1" applyAlignment="1">
      <alignment horizontal="center"/>
    </xf>
    <xf numFmtId="39" fontId="2" fillId="6" borderId="0" xfId="0" applyNumberFormat="1" applyFont="1" applyFill="1" applyBorder="1" applyAlignment="1">
      <alignment horizontal="center" vertical="center"/>
    </xf>
    <xf numFmtId="39" fontId="2" fillId="6" borderId="0" xfId="0" applyNumberFormat="1" applyFont="1" applyFill="1" applyBorder="1" applyAlignment="1">
      <alignment horizontal="left" vertical="center" wrapText="1"/>
    </xf>
    <xf numFmtId="0" fontId="2" fillId="6" borderId="0" xfId="2" applyFont="1" applyFill="1" applyBorder="1" applyAlignment="1">
      <alignment horizontal="left" vertical="center" wrapText="1"/>
    </xf>
    <xf numFmtId="49" fontId="2" fillId="7" borderId="4" xfId="2" applyNumberFormat="1" applyFont="1" applyFill="1" applyBorder="1" applyAlignment="1">
      <alignment horizontal="center"/>
    </xf>
    <xf numFmtId="39" fontId="2" fillId="7" borderId="4" xfId="1" applyNumberFormat="1" applyFont="1" applyFill="1" applyBorder="1" applyAlignment="1"/>
    <xf numFmtId="49" fontId="2" fillId="6" borderId="4" xfId="2" applyNumberFormat="1" applyFont="1" applyFill="1" applyBorder="1" applyAlignment="1">
      <alignment horizontal="center"/>
    </xf>
    <xf numFmtId="0" fontId="3" fillId="3" borderId="4" xfId="0" applyFont="1" applyFill="1" applyBorder="1" applyAlignment="1"/>
    <xf numFmtId="0" fontId="3" fillId="3" borderId="0" xfId="0" applyFont="1" applyFill="1" applyBorder="1" applyAlignment="1">
      <alignment vertical="center"/>
    </xf>
    <xf numFmtId="39" fontId="3" fillId="3" borderId="4" xfId="1" applyNumberFormat="1" applyFont="1" applyFill="1" applyBorder="1" applyAlignment="1"/>
    <xf numFmtId="0" fontId="2" fillId="3" borderId="6" xfId="0" applyFont="1" applyFill="1" applyBorder="1" applyAlignment="1">
      <alignment horizontal="left"/>
    </xf>
    <xf numFmtId="39" fontId="2" fillId="3" borderId="7" xfId="0" applyNumberFormat="1" applyFont="1" applyFill="1" applyBorder="1" applyAlignment="1">
      <alignment horizontal="center" vertical="center"/>
    </xf>
    <xf numFmtId="39" fontId="2" fillId="3" borderId="6" xfId="1" applyNumberFormat="1" applyFont="1" applyFill="1" applyBorder="1" applyAlignment="1"/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39" fontId="3" fillId="0" borderId="0" xfId="0" applyNumberFormat="1" applyFont="1" applyFill="1" applyBorder="1" applyAlignment="1">
      <alignment wrapText="1"/>
    </xf>
    <xf numFmtId="0" fontId="2" fillId="0" borderId="0" xfId="0" applyFont="1" applyFill="1" applyBorder="1" applyAlignment="1">
      <alignment horizontal="left"/>
    </xf>
    <xf numFmtId="39" fontId="2" fillId="0" borderId="0" xfId="0" applyNumberFormat="1" applyFont="1" applyFill="1" applyBorder="1" applyAlignment="1">
      <alignment horizontal="center" vertical="center"/>
    </xf>
    <xf numFmtId="39" fontId="2" fillId="0" borderId="0" xfId="1" applyNumberFormat="1" applyFont="1" applyFill="1" applyBorder="1" applyAlignment="1"/>
    <xf numFmtId="0" fontId="4" fillId="0" borderId="0" xfId="0" applyFont="1" applyFill="1"/>
    <xf numFmtId="39" fontId="2" fillId="2" borderId="0" xfId="0" applyNumberFormat="1" applyFont="1" applyFill="1" applyBorder="1" applyAlignment="1">
      <alignment wrapText="1"/>
    </xf>
    <xf numFmtId="0" fontId="3" fillId="0" borderId="5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39" fontId="2" fillId="0" borderId="0" xfId="2" applyNumberFormat="1" applyFont="1" applyFill="1" applyBorder="1" applyAlignment="1">
      <alignment horizontal="left" wrapText="1"/>
    </xf>
    <xf numFmtId="39" fontId="3" fillId="0" borderId="4" xfId="1" applyNumberFormat="1" applyFont="1" applyFill="1" applyBorder="1" applyAlignment="1">
      <alignment horizontal="right"/>
    </xf>
    <xf numFmtId="39" fontId="3" fillId="0" borderId="0" xfId="0" applyNumberFormat="1" applyFont="1" applyBorder="1" applyAlignment="1">
      <alignment wrapText="1"/>
    </xf>
    <xf numFmtId="39" fontId="3" fillId="0" borderId="0" xfId="0" applyNumberFormat="1" applyFont="1" applyFill="1" applyBorder="1" applyAlignment="1"/>
    <xf numFmtId="0" fontId="6" fillId="0" borderId="0" xfId="0" applyFont="1" applyAlignment="1">
      <alignment horizontal="center" vertical="center"/>
    </xf>
    <xf numFmtId="0" fontId="2" fillId="2" borderId="0" xfId="2" applyFont="1" applyFill="1" applyBorder="1" applyAlignment="1">
      <alignment horizontal="left" wrapText="1"/>
    </xf>
    <xf numFmtId="39" fontId="3" fillId="0" borderId="5" xfId="1" applyNumberFormat="1" applyFont="1" applyFill="1" applyBorder="1" applyAlignment="1"/>
    <xf numFmtId="0" fontId="5" fillId="0" borderId="0" xfId="0" applyFont="1"/>
    <xf numFmtId="0" fontId="5" fillId="0" borderId="0" xfId="0" applyFont="1" applyFill="1"/>
    <xf numFmtId="0" fontId="4" fillId="0" borderId="0" xfId="0" applyFont="1" applyFill="1" applyAlignment="1"/>
    <xf numFmtId="0" fontId="5" fillId="0" borderId="0" xfId="0" applyFont="1" applyAlignment="1"/>
    <xf numFmtId="0" fontId="4" fillId="0" borderId="0" xfId="0" applyFont="1" applyAlignment="1"/>
    <xf numFmtId="0" fontId="2" fillId="3" borderId="4" xfId="2" applyFont="1" applyFill="1" applyBorder="1" applyAlignment="1">
      <alignment horizontal="center" vertical="center"/>
    </xf>
    <xf numFmtId="0" fontId="2" fillId="3" borderId="0" xfId="2" applyFont="1" applyFill="1" applyBorder="1" applyAlignment="1">
      <alignment horizontal="left" vertical="center"/>
    </xf>
    <xf numFmtId="39" fontId="2" fillId="3" borderId="4" xfId="1" applyNumberFormat="1" applyFont="1" applyFill="1" applyBorder="1" applyAlignment="1">
      <alignment vertical="center"/>
    </xf>
    <xf numFmtId="49" fontId="2" fillId="4" borderId="4" xfId="2" applyNumberFormat="1" applyFont="1" applyFill="1" applyBorder="1" applyAlignment="1">
      <alignment horizontal="center" vertical="center"/>
    </xf>
    <xf numFmtId="0" fontId="2" fillId="4" borderId="0" xfId="2" applyFont="1" applyFill="1" applyBorder="1" applyAlignment="1">
      <alignment vertical="center"/>
    </xf>
    <xf numFmtId="39" fontId="2" fillId="4" borderId="4" xfId="1" applyNumberFormat="1" applyFont="1" applyFill="1" applyBorder="1" applyAlignment="1">
      <alignment vertical="center"/>
    </xf>
    <xf numFmtId="39" fontId="3" fillId="0" borderId="0" xfId="2" applyNumberFormat="1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/>
    </xf>
    <xf numFmtId="39" fontId="2" fillId="2" borderId="0" xfId="0" applyNumberFormat="1" applyFont="1" applyFill="1" applyBorder="1" applyAlignment="1">
      <alignment horizontal="left"/>
    </xf>
    <xf numFmtId="39" fontId="3" fillId="0" borderId="0" xfId="0" applyNumberFormat="1" applyFont="1" applyBorder="1" applyAlignment="1">
      <alignment horizontal="left" wrapText="1"/>
    </xf>
    <xf numFmtId="39" fontId="3" fillId="0" borderId="0" xfId="0" applyNumberFormat="1" applyFont="1" applyFill="1" applyBorder="1" applyAlignment="1">
      <alignment horizontal="left" wrapText="1"/>
    </xf>
    <xf numFmtId="39" fontId="3" fillId="0" borderId="0" xfId="0" applyNumberFormat="1" applyFont="1" applyBorder="1" applyAlignment="1">
      <alignment horizontal="left"/>
    </xf>
    <xf numFmtId="39" fontId="3" fillId="0" borderId="5" xfId="1" applyNumberFormat="1" applyFont="1" applyBorder="1" applyAlignment="1"/>
    <xf numFmtId="39" fontId="2" fillId="2" borderId="0" xfId="0" applyNumberFormat="1" applyFont="1" applyFill="1" applyBorder="1" applyAlignment="1"/>
    <xf numFmtId="39" fontId="5" fillId="0" borderId="4" xfId="1" applyNumberFormat="1" applyFont="1" applyBorder="1" applyAlignment="1"/>
    <xf numFmtId="39" fontId="2" fillId="0" borderId="4" xfId="1" applyNumberFormat="1" applyFont="1" applyBorder="1" applyAlignment="1"/>
    <xf numFmtId="39" fontId="2" fillId="5" borderId="0" xfId="0" applyNumberFormat="1" applyFont="1" applyFill="1" applyBorder="1" applyAlignment="1">
      <alignment wrapText="1"/>
    </xf>
    <xf numFmtId="0" fontId="2" fillId="2" borderId="4" xfId="0" applyFont="1" applyFill="1" applyBorder="1" applyAlignment="1">
      <alignment horizontal="center" vertical="center"/>
    </xf>
    <xf numFmtId="39" fontId="2" fillId="2" borderId="4" xfId="1" applyNumberFormat="1" applyFont="1" applyFill="1" applyBorder="1" applyAlignment="1">
      <alignment vertical="center"/>
    </xf>
    <xf numFmtId="0" fontId="2" fillId="6" borderId="4" xfId="0" applyFont="1" applyFill="1" applyBorder="1" applyAlignment="1">
      <alignment horizontal="left" vertical="center"/>
    </xf>
    <xf numFmtId="39" fontId="2" fillId="6" borderId="4" xfId="1" applyNumberFormat="1" applyFont="1" applyFill="1" applyBorder="1" applyAlignment="1">
      <alignment vertical="center"/>
    </xf>
    <xf numFmtId="49" fontId="2" fillId="2" borderId="4" xfId="2" applyNumberFormat="1" applyFont="1" applyFill="1" applyBorder="1" applyAlignment="1">
      <alignment horizontal="center" vertical="center"/>
    </xf>
    <xf numFmtId="0" fontId="2" fillId="6" borderId="0" xfId="2" applyFont="1" applyFill="1" applyBorder="1" applyAlignment="1">
      <alignment horizontal="left" wrapText="1"/>
    </xf>
    <xf numFmtId="0" fontId="2" fillId="4" borderId="0" xfId="2" applyFont="1" applyFill="1" applyBorder="1" applyAlignment="1">
      <alignment wrapText="1"/>
    </xf>
    <xf numFmtId="0" fontId="2" fillId="7" borderId="0" xfId="2" applyFont="1" applyFill="1" applyBorder="1" applyAlignment="1">
      <alignment horizontal="left" wrapText="1"/>
    </xf>
    <xf numFmtId="39" fontId="2" fillId="5" borderId="0" xfId="0" applyNumberFormat="1" applyFont="1" applyFill="1" applyBorder="1" applyAlignment="1"/>
    <xf numFmtId="39" fontId="3" fillId="2" borderId="4" xfId="1" applyNumberFormat="1" applyFont="1" applyFill="1" applyBorder="1" applyAlignment="1"/>
    <xf numFmtId="39" fontId="3" fillId="5" borderId="4" xfId="1" applyNumberFormat="1" applyFont="1" applyFill="1" applyBorder="1" applyAlignment="1"/>
    <xf numFmtId="43" fontId="4" fillId="0" borderId="0" xfId="1" applyFont="1"/>
    <xf numFmtId="43" fontId="5" fillId="0" borderId="0" xfId="1" applyFont="1"/>
    <xf numFmtId="39" fontId="3" fillId="0" borderId="4" xfId="1" applyNumberFormat="1" applyFont="1" applyFill="1" applyBorder="1" applyAlignment="1">
      <alignment horizontal="right" wrapText="1"/>
    </xf>
    <xf numFmtId="39" fontId="2" fillId="0" borderId="4" xfId="1" applyNumberFormat="1" applyFont="1" applyFill="1" applyBorder="1" applyAlignment="1">
      <alignment horizontal="right"/>
    </xf>
    <xf numFmtId="39" fontId="2" fillId="2" borderId="4" xfId="1" applyNumberFormat="1" applyFont="1" applyFill="1" applyBorder="1" applyAlignment="1">
      <alignment horizontal="right"/>
    </xf>
    <xf numFmtId="39" fontId="4" fillId="0" borderId="0" xfId="0" applyNumberFormat="1" applyFont="1"/>
    <xf numFmtId="39" fontId="3" fillId="0" borderId="8" xfId="1" applyNumberFormat="1" applyFont="1" applyFill="1" applyBorder="1" applyAlignment="1"/>
  </cellXfs>
  <cellStyles count="5">
    <cellStyle name="Millares" xfId="1" builtinId="3"/>
    <cellStyle name="Millares 4" xfId="4"/>
    <cellStyle name="Normal" xfId="0" builtinId="0"/>
    <cellStyle name="Normal 3" xfId="3"/>
    <cellStyle name="Normal_D200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248"/>
  <sheetViews>
    <sheetView showGridLines="0" tabSelected="1" zoomScaleNormal="10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J1" sqref="J1:J1048576"/>
    </sheetView>
  </sheetViews>
  <sheetFormatPr baseColWidth="10" defaultRowHeight="12.75" x14ac:dyDescent="0.2"/>
  <cols>
    <col min="1" max="1" width="2.28515625" style="67" customWidth="1"/>
    <col min="2" max="2" width="11.28515625" style="67" customWidth="1"/>
    <col min="3" max="3" width="63" style="67" customWidth="1"/>
    <col min="4" max="9" width="17.28515625" style="67" customWidth="1"/>
    <col min="10" max="10" width="20.7109375" style="67" customWidth="1"/>
    <col min="11" max="16384" width="11.42578125" style="67"/>
  </cols>
  <sheetData>
    <row r="1" spans="2:9" x14ac:dyDescent="0.2">
      <c r="B1" s="2"/>
      <c r="C1" s="1"/>
      <c r="D1" s="1"/>
      <c r="E1" s="1"/>
      <c r="F1" s="1"/>
      <c r="G1" s="1"/>
      <c r="H1" s="1"/>
      <c r="I1" s="1"/>
    </row>
    <row r="2" spans="2:9" ht="30" customHeight="1" x14ac:dyDescent="0.2">
      <c r="B2" s="3" t="s">
        <v>0</v>
      </c>
      <c r="C2" s="2" t="s">
        <v>1</v>
      </c>
      <c r="D2" s="3" t="s">
        <v>190</v>
      </c>
      <c r="E2" s="3" t="s">
        <v>194</v>
      </c>
      <c r="F2" s="3" t="s">
        <v>293</v>
      </c>
      <c r="G2" s="3" t="s">
        <v>302</v>
      </c>
      <c r="H2" s="3" t="s">
        <v>303</v>
      </c>
      <c r="I2" s="3" t="s">
        <v>195</v>
      </c>
    </row>
    <row r="3" spans="2:9" ht="15.75" customHeight="1" x14ac:dyDescent="0.2">
      <c r="B3" s="91">
        <v>11</v>
      </c>
      <c r="C3" s="92" t="s">
        <v>2</v>
      </c>
      <c r="D3" s="93">
        <f t="shared" ref="D3:I3" si="0">+D4+D165+D183+D202</f>
        <v>951881669</v>
      </c>
      <c r="E3" s="4">
        <f t="shared" si="0"/>
        <v>61032936.44058948</v>
      </c>
      <c r="F3" s="4">
        <f t="shared" si="0"/>
        <v>68719929.829105496</v>
      </c>
      <c r="G3" s="4">
        <f t="shared" si="0"/>
        <v>82209084.400221452</v>
      </c>
      <c r="H3" s="4">
        <f t="shared" si="0"/>
        <v>59181139.10788358</v>
      </c>
      <c r="I3" s="4">
        <f t="shared" si="0"/>
        <v>271143089.77780002</v>
      </c>
    </row>
    <row r="4" spans="2:9" x14ac:dyDescent="0.2">
      <c r="B4" s="94" t="s">
        <v>3</v>
      </c>
      <c r="C4" s="95" t="s">
        <v>4</v>
      </c>
      <c r="D4" s="96">
        <f t="shared" ref="D4:I4" si="1">+D5+D40+D86+D141+D145</f>
        <v>799481669</v>
      </c>
      <c r="E4" s="6">
        <f t="shared" si="1"/>
        <v>50752277.43233633</v>
      </c>
      <c r="F4" s="6">
        <f t="shared" si="1"/>
        <v>58403074.791176595</v>
      </c>
      <c r="G4" s="6">
        <f t="shared" si="1"/>
        <v>72125692.696982145</v>
      </c>
      <c r="H4" s="6">
        <f t="shared" si="1"/>
        <v>48839444.295418531</v>
      </c>
      <c r="I4" s="6">
        <f t="shared" si="1"/>
        <v>230120489.21591359</v>
      </c>
    </row>
    <row r="5" spans="2:9" x14ac:dyDescent="0.2">
      <c r="B5" s="7">
        <v>21</v>
      </c>
      <c r="C5" s="8" t="s">
        <v>5</v>
      </c>
      <c r="D5" s="9">
        <f t="shared" ref="D5" si="2">+D6+D20+D24+D29+D35</f>
        <v>547900000</v>
      </c>
      <c r="E5" s="9">
        <f t="shared" ref="E5:I5" si="3">+E6+E20+E24+E29+E35</f>
        <v>36781640.729096323</v>
      </c>
      <c r="F5" s="9">
        <f t="shared" si="3"/>
        <v>39775843.651316591</v>
      </c>
      <c r="G5" s="9">
        <f>+G6+G20+G24+G29+G35</f>
        <v>39460750.928813942</v>
      </c>
      <c r="H5" s="9">
        <f t="shared" si="3"/>
        <v>39009796.752258532</v>
      </c>
      <c r="I5" s="9">
        <f t="shared" si="3"/>
        <v>155028032.06148538</v>
      </c>
    </row>
    <row r="6" spans="2:9" x14ac:dyDescent="0.2">
      <c r="B6" s="10">
        <v>211</v>
      </c>
      <c r="C6" s="11" t="s">
        <v>6</v>
      </c>
      <c r="D6" s="12">
        <f t="shared" ref="D6" si="4">+D7+D9+D12+D14+D16+D18</f>
        <v>396300000</v>
      </c>
      <c r="E6" s="12">
        <f t="shared" ref="E6:I6" si="5">+E7+E9+E12+E14+E16+E18</f>
        <v>27381375.645051226</v>
      </c>
      <c r="F6" s="12">
        <f t="shared" si="5"/>
        <v>30618739.287446942</v>
      </c>
      <c r="G6" s="12">
        <f>+G7+G9+G12+G14+G16+G18</f>
        <v>30143104.959999993</v>
      </c>
      <c r="H6" s="12">
        <f t="shared" si="5"/>
        <v>29790669.296896137</v>
      </c>
      <c r="I6" s="12">
        <f t="shared" si="5"/>
        <v>117933889.1893943</v>
      </c>
    </row>
    <row r="7" spans="2:9" x14ac:dyDescent="0.2">
      <c r="B7" s="13">
        <v>2111</v>
      </c>
      <c r="C7" s="14" t="s">
        <v>7</v>
      </c>
      <c r="D7" s="15">
        <f t="shared" ref="D7:I7" si="6">+D8</f>
        <v>301000000</v>
      </c>
      <c r="E7" s="15">
        <f t="shared" si="6"/>
        <v>23628546.578000005</v>
      </c>
      <c r="F7" s="15">
        <f t="shared" si="6"/>
        <v>23454021.859089766</v>
      </c>
      <c r="G7" s="15">
        <f t="shared" si="6"/>
        <v>23504691.329999998</v>
      </c>
      <c r="H7" s="15">
        <f t="shared" si="6"/>
        <v>22995032.041000001</v>
      </c>
      <c r="I7" s="15">
        <f t="shared" si="6"/>
        <v>93582291.808089763</v>
      </c>
    </row>
    <row r="8" spans="2:9" ht="17.25" customHeight="1" x14ac:dyDescent="0.2">
      <c r="B8" s="16" t="s">
        <v>8</v>
      </c>
      <c r="C8" s="17" t="s">
        <v>202</v>
      </c>
      <c r="D8" s="18">
        <v>301000000</v>
      </c>
      <c r="E8" s="121">
        <v>23628546.578000005</v>
      </c>
      <c r="F8" s="121">
        <v>23454021.859089766</v>
      </c>
      <c r="G8" s="121">
        <v>23504691.329999998</v>
      </c>
      <c r="H8" s="121">
        <v>22995032.041000001</v>
      </c>
      <c r="I8" s="121">
        <f>+E8+F8+G8+H8</f>
        <v>93582291.808089763</v>
      </c>
    </row>
    <row r="9" spans="2:9" x14ac:dyDescent="0.2">
      <c r="B9" s="13">
        <v>2112</v>
      </c>
      <c r="C9" s="79" t="s">
        <v>184</v>
      </c>
      <c r="D9" s="15">
        <f t="shared" ref="D9" si="7">SUM(D10:D11)</f>
        <v>5200000</v>
      </c>
      <c r="E9" s="122">
        <f t="shared" ref="E9:I9" si="8">SUM(E10:E11)</f>
        <v>644662.72</v>
      </c>
      <c r="F9" s="122">
        <f t="shared" si="8"/>
        <v>355416.96</v>
      </c>
      <c r="G9" s="122">
        <f>SUM(G10:G11)</f>
        <v>608121.99</v>
      </c>
      <c r="H9" s="122">
        <f t="shared" si="8"/>
        <v>593116.95589613705</v>
      </c>
      <c r="I9" s="122">
        <f t="shared" si="8"/>
        <v>2201318.6258961372</v>
      </c>
    </row>
    <row r="10" spans="2:9" ht="17.25" customHeight="1" x14ac:dyDescent="0.2">
      <c r="B10" s="16" t="s">
        <v>10</v>
      </c>
      <c r="C10" s="19" t="s">
        <v>11</v>
      </c>
      <c r="D10" s="20">
        <v>4200000</v>
      </c>
      <c r="E10" s="80">
        <v>354062.72</v>
      </c>
      <c r="F10" s="80">
        <v>305416.96000000002</v>
      </c>
      <c r="G10" s="80">
        <v>305416.96000000002</v>
      </c>
      <c r="H10" s="80">
        <v>305416.96000000002</v>
      </c>
      <c r="I10" s="80">
        <f t="shared" ref="I10:I11" si="9">+E10+F10+G10+H10</f>
        <v>1270313.5999999999</v>
      </c>
    </row>
    <row r="11" spans="2:9" ht="16.5" customHeight="1" x14ac:dyDescent="0.2">
      <c r="B11" s="16" t="s">
        <v>12</v>
      </c>
      <c r="C11" s="19" t="s">
        <v>13</v>
      </c>
      <c r="D11" s="20">
        <v>1000000</v>
      </c>
      <c r="E11" s="80">
        <v>290600</v>
      </c>
      <c r="F11" s="80">
        <v>50000</v>
      </c>
      <c r="G11" s="80">
        <v>302705.03000000003</v>
      </c>
      <c r="H11" s="80">
        <v>287699.99589613709</v>
      </c>
      <c r="I11" s="80">
        <f t="shared" si="9"/>
        <v>931005.02589613711</v>
      </c>
    </row>
    <row r="12" spans="2:9" ht="15.75" customHeight="1" x14ac:dyDescent="0.2">
      <c r="B12" s="13">
        <v>2113</v>
      </c>
      <c r="C12" s="79" t="s">
        <v>14</v>
      </c>
      <c r="D12" s="15">
        <f t="shared" ref="D12:H12" si="10">+D13</f>
        <v>100000</v>
      </c>
      <c r="E12" s="122">
        <f t="shared" si="10"/>
        <v>0</v>
      </c>
      <c r="F12" s="122">
        <f t="shared" si="10"/>
        <v>0</v>
      </c>
      <c r="G12" s="122">
        <f t="shared" si="10"/>
        <v>0</v>
      </c>
      <c r="H12" s="122">
        <f t="shared" si="10"/>
        <v>0</v>
      </c>
      <c r="I12" s="122">
        <f>+I13</f>
        <v>0</v>
      </c>
    </row>
    <row r="13" spans="2:9" ht="16.5" customHeight="1" x14ac:dyDescent="0.2">
      <c r="B13" s="16" t="s">
        <v>15</v>
      </c>
      <c r="C13" s="97" t="s">
        <v>14</v>
      </c>
      <c r="D13" s="18">
        <v>100000</v>
      </c>
      <c r="E13" s="121">
        <v>0</v>
      </c>
      <c r="F13" s="121">
        <v>0</v>
      </c>
      <c r="G13" s="121">
        <v>0</v>
      </c>
      <c r="H13" s="121">
        <v>0</v>
      </c>
      <c r="I13" s="121">
        <f>+E13+F13+G13+H13</f>
        <v>0</v>
      </c>
    </row>
    <row r="14" spans="2:9" ht="17.25" customHeight="1" x14ac:dyDescent="0.2">
      <c r="B14" s="13">
        <v>2114</v>
      </c>
      <c r="C14" s="21" t="s">
        <v>16</v>
      </c>
      <c r="D14" s="15">
        <f>+D15</f>
        <v>40000000</v>
      </c>
      <c r="E14" s="122">
        <f t="shared" ref="E14:I14" si="11">+E15</f>
        <v>0</v>
      </c>
      <c r="F14" s="122">
        <f t="shared" si="11"/>
        <v>0</v>
      </c>
      <c r="G14" s="122">
        <f t="shared" si="11"/>
        <v>0</v>
      </c>
      <c r="H14" s="122">
        <f t="shared" si="11"/>
        <v>127423.02</v>
      </c>
      <c r="I14" s="122">
        <f t="shared" si="11"/>
        <v>127423.02</v>
      </c>
    </row>
    <row r="15" spans="2:9" ht="17.25" customHeight="1" x14ac:dyDescent="0.2">
      <c r="B15" s="16" t="s">
        <v>292</v>
      </c>
      <c r="C15" s="19" t="s">
        <v>288</v>
      </c>
      <c r="D15" s="20">
        <v>40000000</v>
      </c>
      <c r="E15" s="80">
        <v>0</v>
      </c>
      <c r="F15" s="80">
        <v>0</v>
      </c>
      <c r="G15" s="80">
        <v>0</v>
      </c>
      <c r="H15" s="80">
        <v>127423.02</v>
      </c>
      <c r="I15" s="80">
        <f>+E15+F15+G15+H15</f>
        <v>127423.02</v>
      </c>
    </row>
    <row r="16" spans="2:9" ht="16.5" customHeight="1" x14ac:dyDescent="0.2">
      <c r="B16" s="13">
        <v>2115</v>
      </c>
      <c r="C16" s="14" t="s">
        <v>17</v>
      </c>
      <c r="D16" s="15">
        <f t="shared" ref="D16:I16" si="12">+D17</f>
        <v>20000000</v>
      </c>
      <c r="E16" s="122">
        <f t="shared" si="12"/>
        <v>2482981.0970512228</v>
      </c>
      <c r="F16" s="122">
        <f t="shared" si="12"/>
        <v>3299452.6183571755</v>
      </c>
      <c r="G16" s="122">
        <f t="shared" si="12"/>
        <v>4271323.24</v>
      </c>
      <c r="H16" s="122">
        <f t="shared" si="12"/>
        <v>3755977.3600000003</v>
      </c>
      <c r="I16" s="122">
        <f t="shared" si="12"/>
        <v>13809734.315408397</v>
      </c>
    </row>
    <row r="17" spans="2:9" ht="18" customHeight="1" x14ac:dyDescent="0.2">
      <c r="B17" s="16" t="s">
        <v>18</v>
      </c>
      <c r="C17" s="19" t="s">
        <v>203</v>
      </c>
      <c r="D17" s="20">
        <v>20000000</v>
      </c>
      <c r="E17" s="80">
        <v>2482981.0970512228</v>
      </c>
      <c r="F17" s="80">
        <v>3299452.6183571755</v>
      </c>
      <c r="G17" s="80">
        <v>4271323.24</v>
      </c>
      <c r="H17" s="80">
        <v>3755977.3600000003</v>
      </c>
      <c r="I17" s="80">
        <f>+E17+F17+G17+H17</f>
        <v>13809734.315408397</v>
      </c>
    </row>
    <row r="18" spans="2:9" x14ac:dyDescent="0.2">
      <c r="B18" s="13">
        <v>2116</v>
      </c>
      <c r="C18" s="21" t="s">
        <v>19</v>
      </c>
      <c r="D18" s="15">
        <f t="shared" ref="D18:I18" si="13">+D19</f>
        <v>30000000</v>
      </c>
      <c r="E18" s="122">
        <f t="shared" si="13"/>
        <v>625185.25</v>
      </c>
      <c r="F18" s="122">
        <f t="shared" si="13"/>
        <v>3509847.85</v>
      </c>
      <c r="G18" s="122">
        <f t="shared" si="13"/>
        <v>1758968.4</v>
      </c>
      <c r="H18" s="122">
        <f t="shared" si="13"/>
        <v>2319119.92</v>
      </c>
      <c r="I18" s="122">
        <f t="shared" si="13"/>
        <v>8213121.4199999999</v>
      </c>
    </row>
    <row r="19" spans="2:9" x14ac:dyDescent="0.2">
      <c r="B19" s="16" t="s">
        <v>295</v>
      </c>
      <c r="C19" s="19" t="s">
        <v>19</v>
      </c>
      <c r="D19" s="20">
        <v>30000000</v>
      </c>
      <c r="E19" s="80">
        <v>625185.25</v>
      </c>
      <c r="F19" s="80">
        <v>3509847.85</v>
      </c>
      <c r="G19" s="80">
        <v>1758968.4</v>
      </c>
      <c r="H19" s="80">
        <v>2319119.92</v>
      </c>
      <c r="I19" s="80">
        <f>+E19+F19+G19+H19</f>
        <v>8213121.4199999999</v>
      </c>
    </row>
    <row r="20" spans="2:9" x14ac:dyDescent="0.2">
      <c r="B20" s="10">
        <v>212</v>
      </c>
      <c r="C20" s="22" t="s">
        <v>20</v>
      </c>
      <c r="D20" s="12">
        <f t="shared" ref="D20:I20" si="14">+D21</f>
        <v>44700000</v>
      </c>
      <c r="E20" s="123">
        <f t="shared" si="14"/>
        <v>3668622.1699999939</v>
      </c>
      <c r="F20" s="123">
        <f t="shared" si="14"/>
        <v>3692080.9899999998</v>
      </c>
      <c r="G20" s="123">
        <f t="shared" si="14"/>
        <v>3643522.7</v>
      </c>
      <c r="H20" s="123">
        <f t="shared" si="14"/>
        <v>3649360.31</v>
      </c>
      <c r="I20" s="123">
        <f t="shared" si="14"/>
        <v>14653586.169999994</v>
      </c>
    </row>
    <row r="21" spans="2:9" x14ac:dyDescent="0.2">
      <c r="B21" s="13">
        <v>2122</v>
      </c>
      <c r="C21" s="21" t="s">
        <v>21</v>
      </c>
      <c r="D21" s="15">
        <f t="shared" ref="D21" si="15">SUM(D22:D23)</f>
        <v>44700000</v>
      </c>
      <c r="E21" s="122">
        <f t="shared" ref="E21:I21" si="16">SUM(E22:E23)</f>
        <v>3668622.1699999939</v>
      </c>
      <c r="F21" s="122">
        <f t="shared" ref="F21:G21" si="17">SUM(F22:F23)</f>
        <v>3692080.9899999998</v>
      </c>
      <c r="G21" s="122">
        <f t="shared" si="17"/>
        <v>3643522.7</v>
      </c>
      <c r="H21" s="122">
        <f t="shared" ref="H21" si="18">SUM(H22:H23)</f>
        <v>3649360.31</v>
      </c>
      <c r="I21" s="122">
        <f t="shared" si="16"/>
        <v>14653586.169999994</v>
      </c>
    </row>
    <row r="22" spans="2:9" ht="21" customHeight="1" x14ac:dyDescent="0.2">
      <c r="B22" s="16" t="s">
        <v>22</v>
      </c>
      <c r="C22" s="19" t="s">
        <v>204</v>
      </c>
      <c r="D22" s="20">
        <v>2000000</v>
      </c>
      <c r="E22" s="80">
        <v>0</v>
      </c>
      <c r="F22" s="80">
        <v>0</v>
      </c>
      <c r="G22" s="80">
        <v>0</v>
      </c>
      <c r="H22" s="80">
        <v>0</v>
      </c>
      <c r="I22" s="80">
        <f t="shared" ref="I22:I23" si="19">+E22+F22+G22+H22</f>
        <v>0</v>
      </c>
    </row>
    <row r="23" spans="2:9" ht="13.5" customHeight="1" x14ac:dyDescent="0.2">
      <c r="B23" s="23" t="s">
        <v>23</v>
      </c>
      <c r="C23" s="24" t="s">
        <v>205</v>
      </c>
      <c r="D23" s="20">
        <v>42700000</v>
      </c>
      <c r="E23" s="80">
        <v>3668622.1699999939</v>
      </c>
      <c r="F23" s="80">
        <v>3692080.9899999998</v>
      </c>
      <c r="G23" s="80">
        <v>3643522.7</v>
      </c>
      <c r="H23" s="80">
        <v>3649360.31</v>
      </c>
      <c r="I23" s="80">
        <f t="shared" si="19"/>
        <v>14653586.169999994</v>
      </c>
    </row>
    <row r="24" spans="2:9" x14ac:dyDescent="0.2">
      <c r="B24" s="25">
        <v>213</v>
      </c>
      <c r="C24" s="26" t="s">
        <v>24</v>
      </c>
      <c r="D24" s="12">
        <f t="shared" ref="D24" si="20">+D25+D27</f>
        <v>6800000</v>
      </c>
      <c r="E24" s="123">
        <f>+E25+E27</f>
        <v>877808.75</v>
      </c>
      <c r="F24" s="123">
        <f>+F25+F27</f>
        <v>622558.75</v>
      </c>
      <c r="G24" s="123">
        <f>+G25+G27</f>
        <v>830359.12</v>
      </c>
      <c r="H24" s="123">
        <f>+H25+H27</f>
        <v>717558.75</v>
      </c>
      <c r="I24" s="123">
        <f t="shared" ref="I24" si="21">+I25+I27</f>
        <v>3048285.37</v>
      </c>
    </row>
    <row r="25" spans="2:9" x14ac:dyDescent="0.2">
      <c r="B25" s="27">
        <v>2131</v>
      </c>
      <c r="C25" s="28" t="s">
        <v>25</v>
      </c>
      <c r="D25" s="15">
        <f t="shared" ref="D25:I25" si="22">+D26</f>
        <v>3000000</v>
      </c>
      <c r="E25" s="122">
        <f t="shared" si="22"/>
        <v>562250</v>
      </c>
      <c r="F25" s="122">
        <f t="shared" si="22"/>
        <v>307000</v>
      </c>
      <c r="G25" s="122">
        <f t="shared" si="22"/>
        <v>514800.37</v>
      </c>
      <c r="H25" s="122">
        <f t="shared" si="22"/>
        <v>402000</v>
      </c>
      <c r="I25" s="122">
        <f t="shared" si="22"/>
        <v>1786050.37</v>
      </c>
    </row>
    <row r="26" spans="2:9" x14ac:dyDescent="0.2">
      <c r="B26" s="23" t="s">
        <v>26</v>
      </c>
      <c r="C26" s="24" t="s">
        <v>206</v>
      </c>
      <c r="D26" s="20">
        <v>3000000</v>
      </c>
      <c r="E26" s="80">
        <v>562250</v>
      </c>
      <c r="F26" s="80">
        <v>307000</v>
      </c>
      <c r="G26" s="80">
        <v>514800.37</v>
      </c>
      <c r="H26" s="80">
        <v>402000</v>
      </c>
      <c r="I26" s="80">
        <f>+E26+F26+G26+H26</f>
        <v>1786050.37</v>
      </c>
    </row>
    <row r="27" spans="2:9" x14ac:dyDescent="0.2">
      <c r="B27" s="27">
        <v>2132</v>
      </c>
      <c r="C27" s="28" t="s">
        <v>27</v>
      </c>
      <c r="D27" s="15">
        <f t="shared" ref="D27:I27" si="23">+D28</f>
        <v>3800000</v>
      </c>
      <c r="E27" s="15">
        <f t="shared" si="23"/>
        <v>315558.75</v>
      </c>
      <c r="F27" s="15">
        <f t="shared" si="23"/>
        <v>315558.75</v>
      </c>
      <c r="G27" s="15">
        <f t="shared" si="23"/>
        <v>315558.75</v>
      </c>
      <c r="H27" s="15">
        <f t="shared" si="23"/>
        <v>315558.75</v>
      </c>
      <c r="I27" s="15">
        <f t="shared" si="23"/>
        <v>1262235</v>
      </c>
    </row>
    <row r="28" spans="2:9" x14ac:dyDescent="0.2">
      <c r="B28" s="23" t="s">
        <v>28</v>
      </c>
      <c r="C28" s="24" t="s">
        <v>207</v>
      </c>
      <c r="D28" s="20">
        <v>3800000</v>
      </c>
      <c r="E28" s="20">
        <v>315558.75</v>
      </c>
      <c r="F28" s="20">
        <v>315558.75</v>
      </c>
      <c r="G28" s="20">
        <v>315558.75</v>
      </c>
      <c r="H28" s="20">
        <v>315558.75</v>
      </c>
      <c r="I28" s="20">
        <f>+E28+F28+G28+H28</f>
        <v>1262235</v>
      </c>
    </row>
    <row r="29" spans="2:9" x14ac:dyDescent="0.2">
      <c r="B29" s="25">
        <v>214</v>
      </c>
      <c r="C29" s="26" t="s">
        <v>29</v>
      </c>
      <c r="D29" s="12">
        <f>+D30+D31</f>
        <v>44000000</v>
      </c>
      <c r="E29" s="12">
        <f t="shared" ref="E29:I29" si="24">+E30+E31</f>
        <v>0</v>
      </c>
      <c r="F29" s="12">
        <f t="shared" ref="F29:G29" si="25">+F30+F31</f>
        <v>0</v>
      </c>
      <c r="G29" s="12">
        <f t="shared" si="25"/>
        <v>15000</v>
      </c>
      <c r="H29" s="12">
        <f t="shared" ref="H29" si="26">+H30+H31</f>
        <v>0</v>
      </c>
      <c r="I29" s="12">
        <f t="shared" si="24"/>
        <v>15000</v>
      </c>
    </row>
    <row r="30" spans="2:9" ht="11.25" customHeight="1" x14ac:dyDescent="0.2">
      <c r="B30" s="23" t="s">
        <v>30</v>
      </c>
      <c r="C30" s="77" t="s">
        <v>31</v>
      </c>
      <c r="D30" s="20">
        <v>1000000</v>
      </c>
      <c r="E30" s="20">
        <v>0</v>
      </c>
      <c r="F30" s="20">
        <v>0</v>
      </c>
      <c r="G30" s="20">
        <v>15000</v>
      </c>
      <c r="H30" s="20">
        <v>0</v>
      </c>
      <c r="I30" s="20">
        <f>+E30+F30+G30+H30</f>
        <v>15000</v>
      </c>
    </row>
    <row r="31" spans="2:9" x14ac:dyDescent="0.2">
      <c r="B31" s="27">
        <v>2142</v>
      </c>
      <c r="C31" s="78" t="s">
        <v>32</v>
      </c>
      <c r="D31" s="15">
        <f>SUM(D32:D34)</f>
        <v>43000000</v>
      </c>
      <c r="E31" s="15">
        <f t="shared" ref="E31:I31" si="27">SUM(E32:E34)</f>
        <v>0</v>
      </c>
      <c r="F31" s="15">
        <f t="shared" ref="F31:G31" si="28">SUM(F32:F34)</f>
        <v>0</v>
      </c>
      <c r="G31" s="15">
        <f t="shared" si="28"/>
        <v>0</v>
      </c>
      <c r="H31" s="15">
        <f t="shared" ref="H31" si="29">SUM(H32:H34)</f>
        <v>0</v>
      </c>
      <c r="I31" s="15">
        <f t="shared" si="27"/>
        <v>0</v>
      </c>
    </row>
    <row r="32" spans="2:9" x14ac:dyDescent="0.2">
      <c r="B32" s="23" t="s">
        <v>33</v>
      </c>
      <c r="C32" s="77" t="s">
        <v>34</v>
      </c>
      <c r="D32" s="20">
        <v>2000000</v>
      </c>
      <c r="E32" s="20">
        <v>0</v>
      </c>
      <c r="F32" s="20">
        <v>0</v>
      </c>
      <c r="G32" s="20">
        <v>0</v>
      </c>
      <c r="H32" s="20">
        <v>0</v>
      </c>
      <c r="I32" s="20">
        <f t="shared" ref="I32:I34" si="30">+E32+F32+G32+H32</f>
        <v>0</v>
      </c>
    </row>
    <row r="33" spans="2:9" ht="14.25" customHeight="1" x14ac:dyDescent="0.2">
      <c r="B33" s="23" t="s">
        <v>35</v>
      </c>
      <c r="C33" s="77" t="s">
        <v>36</v>
      </c>
      <c r="D33" s="20">
        <v>1000000</v>
      </c>
      <c r="E33" s="20">
        <v>0</v>
      </c>
      <c r="F33" s="20">
        <v>0</v>
      </c>
      <c r="G33" s="20">
        <v>0</v>
      </c>
      <c r="H33" s="20">
        <v>0</v>
      </c>
      <c r="I33" s="20">
        <f t="shared" si="30"/>
        <v>0</v>
      </c>
    </row>
    <row r="34" spans="2:9" ht="16.5" customHeight="1" x14ac:dyDescent="0.2">
      <c r="B34" s="23" t="s">
        <v>191</v>
      </c>
      <c r="C34" s="77" t="s">
        <v>208</v>
      </c>
      <c r="D34" s="20">
        <v>40000000</v>
      </c>
      <c r="E34" s="20">
        <v>0</v>
      </c>
      <c r="F34" s="20">
        <v>0</v>
      </c>
      <c r="G34" s="20">
        <v>0</v>
      </c>
      <c r="H34" s="20">
        <v>0</v>
      </c>
      <c r="I34" s="20">
        <f t="shared" si="30"/>
        <v>0</v>
      </c>
    </row>
    <row r="35" spans="2:9" x14ac:dyDescent="0.2">
      <c r="B35" s="25">
        <v>215</v>
      </c>
      <c r="C35" s="29" t="s">
        <v>37</v>
      </c>
      <c r="D35" s="12">
        <f t="shared" ref="D35" si="31">D38+D37+D36+D39</f>
        <v>56100000</v>
      </c>
      <c r="E35" s="12">
        <f t="shared" ref="E35:I35" si="32">E38+E37+E36+E39</f>
        <v>4853834.1640451001</v>
      </c>
      <c r="F35" s="12">
        <f t="shared" ref="F35:G35" si="33">F38+F37+F36+F39</f>
        <v>4842464.6238696501</v>
      </c>
      <c r="G35" s="12">
        <f t="shared" si="33"/>
        <v>4828764.1488139508</v>
      </c>
      <c r="H35" s="12">
        <f t="shared" ref="H35" si="34">H38+H37+H36+H39</f>
        <v>4852208.3953624004</v>
      </c>
      <c r="I35" s="12">
        <f t="shared" si="32"/>
        <v>19377271.332091101</v>
      </c>
    </row>
    <row r="36" spans="2:9" x14ac:dyDescent="0.2">
      <c r="B36" s="23" t="s">
        <v>38</v>
      </c>
      <c r="C36" s="24" t="s">
        <v>209</v>
      </c>
      <c r="D36" s="20">
        <v>19000000</v>
      </c>
      <c r="E36" s="20">
        <v>1494247.4899601003</v>
      </c>
      <c r="F36" s="20">
        <v>1497768.5810451501</v>
      </c>
      <c r="G36" s="20">
        <v>1491647.4176524503</v>
      </c>
      <c r="H36" s="20">
        <v>1507835.7002909002</v>
      </c>
      <c r="I36" s="20">
        <f t="shared" ref="I36:I39" si="35">+E36+F36+G36+H36</f>
        <v>5991499.1889486015</v>
      </c>
    </row>
    <row r="37" spans="2:9" x14ac:dyDescent="0.2">
      <c r="B37" s="23" t="s">
        <v>39</v>
      </c>
      <c r="C37" s="24" t="s">
        <v>210</v>
      </c>
      <c r="D37" s="20">
        <v>18100000</v>
      </c>
      <c r="E37" s="20">
        <v>1555348.7482580002</v>
      </c>
      <c r="F37" s="20">
        <v>1539988.9387275001</v>
      </c>
      <c r="G37" s="20">
        <v>1533237.7537045004</v>
      </c>
      <c r="H37" s="20">
        <v>1525565.3702710003</v>
      </c>
      <c r="I37" s="20">
        <f t="shared" si="35"/>
        <v>6154140.8109610006</v>
      </c>
    </row>
    <row r="38" spans="2:9" ht="14.25" customHeight="1" x14ac:dyDescent="0.2">
      <c r="B38" s="23" t="s">
        <v>40</v>
      </c>
      <c r="C38" s="24" t="s">
        <v>211</v>
      </c>
      <c r="D38" s="20">
        <v>2000000</v>
      </c>
      <c r="E38" s="20">
        <v>159037.92582699994</v>
      </c>
      <c r="F38" s="20">
        <v>159507.10409699989</v>
      </c>
      <c r="G38" s="20">
        <v>158678.97745699988</v>
      </c>
      <c r="H38" s="20">
        <v>173607.32480049995</v>
      </c>
      <c r="I38" s="20">
        <f t="shared" si="35"/>
        <v>650831.33218149957</v>
      </c>
    </row>
    <row r="39" spans="2:9" ht="24" customHeight="1" x14ac:dyDescent="0.2">
      <c r="B39" s="98" t="s">
        <v>189</v>
      </c>
      <c r="C39" s="33" t="s">
        <v>212</v>
      </c>
      <c r="D39" s="20">
        <v>17000000</v>
      </c>
      <c r="E39" s="20">
        <v>1645200</v>
      </c>
      <c r="F39" s="20">
        <v>1645200</v>
      </c>
      <c r="G39" s="20">
        <v>1645200</v>
      </c>
      <c r="H39" s="20">
        <v>1645200</v>
      </c>
      <c r="I39" s="20">
        <f t="shared" si="35"/>
        <v>6580800</v>
      </c>
    </row>
    <row r="40" spans="2:9" x14ac:dyDescent="0.2">
      <c r="B40" s="31">
        <v>22</v>
      </c>
      <c r="C40" s="32" t="s">
        <v>41</v>
      </c>
      <c r="D40" s="9">
        <f t="shared" ref="D40" si="36">D41+D50+D53+D56+D59+D65+D68+D73+D84</f>
        <v>137720000</v>
      </c>
      <c r="E40" s="9">
        <f t="shared" ref="E40:I40" si="37">+E41+E50+E53+E56+E59+E65+E68+E73+E84</f>
        <v>10667192.824420001</v>
      </c>
      <c r="F40" s="9">
        <f t="shared" si="37"/>
        <v>7411118.3640000001</v>
      </c>
      <c r="G40" s="9">
        <f>+G41+G50+G53+G56+G59+G65+G68+G73+G84</f>
        <v>13943834.959819999</v>
      </c>
      <c r="H40" s="9">
        <f t="shared" si="37"/>
        <v>7258668.4597200006</v>
      </c>
      <c r="I40" s="9">
        <f t="shared" si="37"/>
        <v>39280814.607960001</v>
      </c>
    </row>
    <row r="41" spans="2:9" x14ac:dyDescent="0.2">
      <c r="B41" s="25">
        <v>221</v>
      </c>
      <c r="C41" s="26" t="s">
        <v>42</v>
      </c>
      <c r="D41" s="12">
        <f t="shared" ref="D41" si="38">D42+D43+D44+D45+D46+D47+D48+D49</f>
        <v>13720000</v>
      </c>
      <c r="E41" s="12">
        <f t="shared" ref="E41:I41" si="39">E42+E43+E44+E45+E46+E47+E48+E49</f>
        <v>1237312.7140000002</v>
      </c>
      <c r="F41" s="12">
        <f t="shared" ref="F41:G41" si="40">F42+F43+F44+F45+F46+F47+F48+F49</f>
        <v>883134.12999999989</v>
      </c>
      <c r="G41" s="12">
        <f t="shared" si="40"/>
        <v>582227.22200000007</v>
      </c>
      <c r="H41" s="12">
        <f t="shared" ref="H41" si="41">H42+H43+H44+H45+H46+H47+H48+H49</f>
        <v>1605023.182</v>
      </c>
      <c r="I41" s="12">
        <f t="shared" si="39"/>
        <v>4307697.2479999997</v>
      </c>
    </row>
    <row r="42" spans="2:9" x14ac:dyDescent="0.2">
      <c r="B42" s="23" t="s">
        <v>43</v>
      </c>
      <c r="C42" s="24" t="s">
        <v>44</v>
      </c>
      <c r="D42" s="20">
        <v>300000</v>
      </c>
      <c r="E42" s="20">
        <v>0</v>
      </c>
      <c r="F42" s="20">
        <v>37170</v>
      </c>
      <c r="G42" s="20">
        <v>0</v>
      </c>
      <c r="H42" s="20">
        <v>0</v>
      </c>
      <c r="I42" s="20">
        <f t="shared" ref="I42:I49" si="42">+E42+F42+G42+H42</f>
        <v>37170</v>
      </c>
    </row>
    <row r="43" spans="2:9" x14ac:dyDescent="0.2">
      <c r="B43" s="23" t="s">
        <v>45</v>
      </c>
      <c r="C43" s="71" t="s">
        <v>213</v>
      </c>
      <c r="D43" s="20">
        <v>300000</v>
      </c>
      <c r="E43" s="20">
        <v>47.53</v>
      </c>
      <c r="F43" s="20">
        <v>104.46</v>
      </c>
      <c r="G43" s="20">
        <v>0</v>
      </c>
      <c r="H43" s="20">
        <v>0</v>
      </c>
      <c r="I43" s="20">
        <f t="shared" si="42"/>
        <v>151.99</v>
      </c>
    </row>
    <row r="44" spans="2:9" x14ac:dyDescent="0.2">
      <c r="B44" s="23" t="s">
        <v>46</v>
      </c>
      <c r="C44" s="82" t="s">
        <v>214</v>
      </c>
      <c r="D44" s="20">
        <v>3500000</v>
      </c>
      <c r="E44" s="20">
        <v>203001.24000000002</v>
      </c>
      <c r="F44" s="20">
        <v>227068.06999999998</v>
      </c>
      <c r="G44" s="20">
        <v>0</v>
      </c>
      <c r="H44" s="20">
        <v>480257.18</v>
      </c>
      <c r="I44" s="20">
        <f t="shared" si="42"/>
        <v>910326.49</v>
      </c>
    </row>
    <row r="45" spans="2:9" x14ac:dyDescent="0.2">
      <c r="B45" s="23" t="s">
        <v>47</v>
      </c>
      <c r="C45" s="82" t="s">
        <v>215</v>
      </c>
      <c r="D45" s="20">
        <v>20000</v>
      </c>
      <c r="E45" s="20">
        <v>0</v>
      </c>
      <c r="F45" s="20">
        <v>0</v>
      </c>
      <c r="G45" s="20">
        <v>0</v>
      </c>
      <c r="H45" s="20">
        <v>0</v>
      </c>
      <c r="I45" s="20">
        <f t="shared" si="42"/>
        <v>0</v>
      </c>
    </row>
    <row r="46" spans="2:9" x14ac:dyDescent="0.2">
      <c r="B46" s="23" t="s">
        <v>48</v>
      </c>
      <c r="C46" s="71" t="s">
        <v>216</v>
      </c>
      <c r="D46" s="20">
        <v>4500000</v>
      </c>
      <c r="E46" s="20">
        <v>571192.29399999999</v>
      </c>
      <c r="F46" s="20">
        <v>216788.69</v>
      </c>
      <c r="G46" s="20">
        <v>175140.73200000002</v>
      </c>
      <c r="H46" s="20">
        <v>677872.24200000009</v>
      </c>
      <c r="I46" s="20">
        <f t="shared" si="42"/>
        <v>1640993.9580000001</v>
      </c>
    </row>
    <row r="47" spans="2:9" x14ac:dyDescent="0.2">
      <c r="B47" s="23" t="s">
        <v>49</v>
      </c>
      <c r="C47" s="82" t="s">
        <v>50</v>
      </c>
      <c r="D47" s="20">
        <v>5000000</v>
      </c>
      <c r="E47" s="20">
        <v>463071.65</v>
      </c>
      <c r="F47" s="20">
        <v>402002.91</v>
      </c>
      <c r="G47" s="20">
        <v>407086.49</v>
      </c>
      <c r="H47" s="20">
        <v>446893.76</v>
      </c>
      <c r="I47" s="20">
        <f t="shared" si="42"/>
        <v>1719054.81</v>
      </c>
    </row>
    <row r="48" spans="2:9" x14ac:dyDescent="0.2">
      <c r="B48" s="23" t="s">
        <v>51</v>
      </c>
      <c r="C48" s="82" t="s">
        <v>52</v>
      </c>
      <c r="D48" s="20">
        <v>50000</v>
      </c>
      <c r="E48" s="20">
        <v>0</v>
      </c>
      <c r="F48" s="20">
        <v>0</v>
      </c>
      <c r="G48" s="20">
        <v>0</v>
      </c>
      <c r="H48" s="20">
        <v>0</v>
      </c>
      <c r="I48" s="20">
        <f t="shared" si="42"/>
        <v>0</v>
      </c>
    </row>
    <row r="49" spans="2:9" x14ac:dyDescent="0.2">
      <c r="B49" s="23" t="s">
        <v>53</v>
      </c>
      <c r="C49" s="82" t="s">
        <v>217</v>
      </c>
      <c r="D49" s="20">
        <v>50000</v>
      </c>
      <c r="E49" s="20">
        <v>0</v>
      </c>
      <c r="F49" s="20">
        <v>0</v>
      </c>
      <c r="G49" s="20">
        <v>0</v>
      </c>
      <c r="H49" s="20">
        <v>0</v>
      </c>
      <c r="I49" s="20">
        <f t="shared" si="42"/>
        <v>0</v>
      </c>
    </row>
    <row r="50" spans="2:9" x14ac:dyDescent="0.2">
      <c r="B50" s="25">
        <v>222</v>
      </c>
      <c r="C50" s="99" t="s">
        <v>54</v>
      </c>
      <c r="D50" s="12">
        <f t="shared" ref="D50" si="43">+D51+D52</f>
        <v>13000000</v>
      </c>
      <c r="E50" s="12">
        <f t="shared" ref="E50:I50" si="44">+E51+E52</f>
        <v>19635.2</v>
      </c>
      <c r="F50" s="12">
        <f t="shared" ref="F50:G50" si="45">+F51+F52</f>
        <v>627433.73</v>
      </c>
      <c r="G50" s="12">
        <f t="shared" si="45"/>
        <v>289482.32</v>
      </c>
      <c r="H50" s="12">
        <f t="shared" ref="H50" si="46">+H51+H52</f>
        <v>447366.32</v>
      </c>
      <c r="I50" s="12">
        <f t="shared" si="44"/>
        <v>1383917.57</v>
      </c>
    </row>
    <row r="51" spans="2:9" x14ac:dyDescent="0.2">
      <c r="B51" s="34" t="s">
        <v>55</v>
      </c>
      <c r="C51" s="24" t="s">
        <v>218</v>
      </c>
      <c r="D51" s="20">
        <v>12000000</v>
      </c>
      <c r="E51" s="20">
        <v>0</v>
      </c>
      <c r="F51" s="20">
        <v>141600</v>
      </c>
      <c r="G51" s="20">
        <v>0</v>
      </c>
      <c r="H51" s="20">
        <v>0</v>
      </c>
      <c r="I51" s="20">
        <f t="shared" ref="I51:I52" si="47">+E51+F51+G51+H51</f>
        <v>141600</v>
      </c>
    </row>
    <row r="52" spans="2:9" x14ac:dyDescent="0.2">
      <c r="B52" s="34" t="s">
        <v>56</v>
      </c>
      <c r="C52" s="24" t="s">
        <v>219</v>
      </c>
      <c r="D52" s="20">
        <v>1000000</v>
      </c>
      <c r="E52" s="20">
        <v>19635.2</v>
      </c>
      <c r="F52" s="20">
        <v>485833.73</v>
      </c>
      <c r="G52" s="20">
        <v>289482.32</v>
      </c>
      <c r="H52" s="20">
        <v>447366.32</v>
      </c>
      <c r="I52" s="20">
        <f t="shared" si="47"/>
        <v>1242317.57</v>
      </c>
    </row>
    <row r="53" spans="2:9" x14ac:dyDescent="0.2">
      <c r="B53" s="25">
        <v>223</v>
      </c>
      <c r="C53" s="26" t="s">
        <v>57</v>
      </c>
      <c r="D53" s="12">
        <f t="shared" ref="D53" si="48">SUM(D54:D55)</f>
        <v>3000000</v>
      </c>
      <c r="E53" s="12">
        <f t="shared" ref="E53:I53" si="49">SUM(E54:E55)</f>
        <v>369760</v>
      </c>
      <c r="F53" s="12">
        <f t="shared" ref="F53:G53" si="50">SUM(F54:F55)</f>
        <v>128000</v>
      </c>
      <c r="G53" s="12">
        <f t="shared" si="50"/>
        <v>742468.13</v>
      </c>
      <c r="H53" s="12">
        <f t="shared" ref="H53" si="51">SUM(H54:H55)</f>
        <v>1051797.5</v>
      </c>
      <c r="I53" s="12">
        <f t="shared" si="49"/>
        <v>2292025.63</v>
      </c>
    </row>
    <row r="54" spans="2:9" x14ac:dyDescent="0.2">
      <c r="B54" s="23" t="s">
        <v>58</v>
      </c>
      <c r="C54" s="24" t="s">
        <v>220</v>
      </c>
      <c r="D54" s="20">
        <v>1500000</v>
      </c>
      <c r="E54" s="20">
        <v>91600</v>
      </c>
      <c r="F54" s="20">
        <v>128000</v>
      </c>
      <c r="G54" s="20">
        <v>174500</v>
      </c>
      <c r="H54" s="20">
        <v>48650</v>
      </c>
      <c r="I54" s="20">
        <f t="shared" ref="I54:I55" si="52">+E54+F54+G54+H54</f>
        <v>442750</v>
      </c>
    </row>
    <row r="55" spans="2:9" x14ac:dyDescent="0.2">
      <c r="B55" s="34" t="s">
        <v>59</v>
      </c>
      <c r="C55" s="35" t="s">
        <v>221</v>
      </c>
      <c r="D55" s="20">
        <v>1500000</v>
      </c>
      <c r="E55" s="20">
        <v>278160</v>
      </c>
      <c r="F55" s="20">
        <v>0</v>
      </c>
      <c r="G55" s="20">
        <v>567968.13</v>
      </c>
      <c r="H55" s="20">
        <v>1003147.5</v>
      </c>
      <c r="I55" s="20">
        <f t="shared" si="52"/>
        <v>1849275.63</v>
      </c>
    </row>
    <row r="56" spans="2:9" x14ac:dyDescent="0.2">
      <c r="B56" s="25">
        <v>224</v>
      </c>
      <c r="C56" s="26" t="s">
        <v>60</v>
      </c>
      <c r="D56" s="12">
        <f t="shared" ref="D56" si="53">+D57+D58</f>
        <v>6300000</v>
      </c>
      <c r="E56" s="12">
        <f t="shared" ref="E56:I56" si="54">+E57+E58</f>
        <v>227125.16</v>
      </c>
      <c r="F56" s="12">
        <f t="shared" ref="F56:G56" si="55">+F57+F58</f>
        <v>159517.70000000001</v>
      </c>
      <c r="G56" s="12">
        <f t="shared" si="55"/>
        <v>11347.14</v>
      </c>
      <c r="H56" s="12">
        <f t="shared" ref="H56" si="56">+H57+H58</f>
        <v>148175</v>
      </c>
      <c r="I56" s="12">
        <f t="shared" si="54"/>
        <v>546165</v>
      </c>
    </row>
    <row r="57" spans="2:9" x14ac:dyDescent="0.2">
      <c r="B57" s="23" t="s">
        <v>61</v>
      </c>
      <c r="C57" s="24" t="s">
        <v>222</v>
      </c>
      <c r="D57" s="20">
        <v>6000000</v>
      </c>
      <c r="E57" s="20">
        <v>225665.16</v>
      </c>
      <c r="F57" s="20">
        <v>136757.70000000001</v>
      </c>
      <c r="G57" s="20">
        <v>8707.14</v>
      </c>
      <c r="H57" s="20">
        <v>128175</v>
      </c>
      <c r="I57" s="20">
        <f t="shared" ref="I57:I58" si="57">+E57+F57+G57+H57</f>
        <v>499305</v>
      </c>
    </row>
    <row r="58" spans="2:9" x14ac:dyDescent="0.2">
      <c r="B58" s="23" t="s">
        <v>62</v>
      </c>
      <c r="C58" s="24" t="s">
        <v>63</v>
      </c>
      <c r="D58" s="20">
        <v>300000</v>
      </c>
      <c r="E58" s="20">
        <v>1460</v>
      </c>
      <c r="F58" s="20">
        <v>22760</v>
      </c>
      <c r="G58" s="20">
        <v>2640</v>
      </c>
      <c r="H58" s="20">
        <v>20000</v>
      </c>
      <c r="I58" s="20">
        <f t="shared" si="57"/>
        <v>46860</v>
      </c>
    </row>
    <row r="59" spans="2:9" ht="15.75" customHeight="1" x14ac:dyDescent="0.2">
      <c r="B59" s="25">
        <v>225</v>
      </c>
      <c r="C59" s="99" t="s">
        <v>64</v>
      </c>
      <c r="D59" s="12">
        <f t="shared" ref="D59" si="58">SUM(D60:D64)</f>
        <v>39300000</v>
      </c>
      <c r="E59" s="12">
        <f t="shared" ref="E59:I59" si="59">SUM(E60:E64)</f>
        <v>29331.727000000003</v>
      </c>
      <c r="F59" s="12">
        <f t="shared" ref="F59:G59" si="60">SUM(F60:F64)</f>
        <v>233752.0528</v>
      </c>
      <c r="G59" s="12">
        <f t="shared" si="60"/>
        <v>860619.55660000001</v>
      </c>
      <c r="H59" s="12">
        <f t="shared" ref="H59" si="61">SUM(H60:H64)</f>
        <v>30029.525000000001</v>
      </c>
      <c r="I59" s="12">
        <f t="shared" si="59"/>
        <v>1153732.8614000001</v>
      </c>
    </row>
    <row r="60" spans="2:9" ht="15" customHeight="1" x14ac:dyDescent="0.2">
      <c r="B60" s="34" t="s">
        <v>65</v>
      </c>
      <c r="C60" s="100" t="s">
        <v>223</v>
      </c>
      <c r="D60" s="20">
        <v>3500000</v>
      </c>
      <c r="E60" s="20">
        <v>0</v>
      </c>
      <c r="F60" s="20">
        <v>11800</v>
      </c>
      <c r="G60" s="20">
        <v>0</v>
      </c>
      <c r="H60" s="20">
        <v>0</v>
      </c>
      <c r="I60" s="20">
        <f t="shared" ref="I60:I64" si="62">+E60+F60+G60+H60</f>
        <v>11800</v>
      </c>
    </row>
    <row r="61" spans="2:9" ht="26.25" customHeight="1" x14ac:dyDescent="0.2">
      <c r="B61" s="23" t="s">
        <v>192</v>
      </c>
      <c r="C61" s="101" t="s">
        <v>224</v>
      </c>
      <c r="D61" s="20">
        <v>500000</v>
      </c>
      <c r="E61" s="20">
        <v>23331.727000000003</v>
      </c>
      <c r="F61" s="20">
        <v>166798.85279999999</v>
      </c>
      <c r="G61" s="20">
        <v>51429.556600000004</v>
      </c>
      <c r="H61" s="20">
        <v>30029.525000000001</v>
      </c>
      <c r="I61" s="20">
        <f t="shared" si="62"/>
        <v>271589.66140000004</v>
      </c>
    </row>
    <row r="62" spans="2:9" ht="19.5" customHeight="1" x14ac:dyDescent="0.2">
      <c r="B62" s="34" t="s">
        <v>193</v>
      </c>
      <c r="C62" s="102" t="s">
        <v>225</v>
      </c>
      <c r="D62" s="20">
        <v>300000</v>
      </c>
      <c r="E62" s="20">
        <v>0</v>
      </c>
      <c r="F62" s="20">
        <v>0</v>
      </c>
      <c r="G62" s="20">
        <v>0</v>
      </c>
      <c r="H62" s="20">
        <v>0</v>
      </c>
      <c r="I62" s="20">
        <f t="shared" si="62"/>
        <v>0</v>
      </c>
    </row>
    <row r="63" spans="2:9" ht="21.75" customHeight="1" x14ac:dyDescent="0.2">
      <c r="B63" s="34" t="s">
        <v>193</v>
      </c>
      <c r="C63" s="102" t="s">
        <v>226</v>
      </c>
      <c r="D63" s="20">
        <v>700000</v>
      </c>
      <c r="E63" s="20">
        <v>0</v>
      </c>
      <c r="F63" s="20">
        <v>0</v>
      </c>
      <c r="G63" s="20">
        <v>0</v>
      </c>
      <c r="H63" s="20">
        <v>0</v>
      </c>
      <c r="I63" s="20">
        <f t="shared" si="62"/>
        <v>0</v>
      </c>
    </row>
    <row r="64" spans="2:9" ht="16.5" customHeight="1" x14ac:dyDescent="0.2">
      <c r="B64" s="23" t="s">
        <v>66</v>
      </c>
      <c r="C64" s="101" t="s">
        <v>183</v>
      </c>
      <c r="D64" s="20">
        <v>34300000</v>
      </c>
      <c r="E64" s="20">
        <v>6000</v>
      </c>
      <c r="F64" s="20">
        <v>55153.2</v>
      </c>
      <c r="G64" s="20">
        <v>809190</v>
      </c>
      <c r="H64" s="20">
        <v>0</v>
      </c>
      <c r="I64" s="20">
        <f t="shared" si="62"/>
        <v>870343.2</v>
      </c>
    </row>
    <row r="65" spans="2:11" x14ac:dyDescent="0.2">
      <c r="B65" s="25">
        <v>226</v>
      </c>
      <c r="C65" s="26" t="s">
        <v>67</v>
      </c>
      <c r="D65" s="12">
        <f t="shared" ref="D65" si="63">+D66+D67</f>
        <v>39700000</v>
      </c>
      <c r="E65" s="12">
        <f t="shared" ref="E65:I65" si="64">+E66+E67</f>
        <v>6583910.7800000003</v>
      </c>
      <c r="F65" s="12">
        <f t="shared" ref="F65:G65" si="65">+F66+F67</f>
        <v>3204892.2568000001</v>
      </c>
      <c r="G65" s="12">
        <f t="shared" si="65"/>
        <v>5776058.2599999998</v>
      </c>
      <c r="H65" s="12">
        <f t="shared" ref="H65" si="66">+H66+H67</f>
        <v>3118724.1</v>
      </c>
      <c r="I65" s="12">
        <f t="shared" si="64"/>
        <v>18683585.3968</v>
      </c>
    </row>
    <row r="66" spans="2:11" x14ac:dyDescent="0.2">
      <c r="B66" s="23" t="s">
        <v>68</v>
      </c>
      <c r="C66" s="24" t="s">
        <v>227</v>
      </c>
      <c r="D66" s="20">
        <v>2000000</v>
      </c>
      <c r="E66" s="20">
        <v>808347.57</v>
      </c>
      <c r="F66" s="20">
        <v>96391.046799999996</v>
      </c>
      <c r="G66" s="20">
        <v>0</v>
      </c>
      <c r="H66" s="20">
        <v>0</v>
      </c>
      <c r="I66" s="20">
        <f t="shared" ref="I66:I67" si="67">+E66+F66+G66+H66</f>
        <v>904738.61679999996</v>
      </c>
    </row>
    <row r="67" spans="2:11" x14ac:dyDescent="0.2">
      <c r="B67" s="23" t="s">
        <v>69</v>
      </c>
      <c r="C67" s="24" t="s">
        <v>228</v>
      </c>
      <c r="D67" s="20">
        <v>37700000</v>
      </c>
      <c r="E67" s="20">
        <v>5775563.21</v>
      </c>
      <c r="F67" s="20">
        <v>3108501.21</v>
      </c>
      <c r="G67" s="20">
        <v>5776058.2599999998</v>
      </c>
      <c r="H67" s="20">
        <v>3118724.1</v>
      </c>
      <c r="I67" s="20">
        <f t="shared" si="67"/>
        <v>17778846.780000001</v>
      </c>
    </row>
    <row r="68" spans="2:11" ht="25.5" x14ac:dyDescent="0.2">
      <c r="B68" s="25">
        <v>227</v>
      </c>
      <c r="C68" s="29" t="s">
        <v>70</v>
      </c>
      <c r="D68" s="12">
        <f t="shared" ref="D68" si="68">SUM(D69:D72)</f>
        <v>8500000</v>
      </c>
      <c r="E68" s="12">
        <f t="shared" ref="E68:I68" si="69">SUM(E69:E72)</f>
        <v>63255.6</v>
      </c>
      <c r="F68" s="12">
        <f t="shared" ref="F68:G68" si="70">SUM(F69:F72)</f>
        <v>487551.18460000004</v>
      </c>
      <c r="G68" s="12">
        <f t="shared" si="70"/>
        <v>68045.87999999999</v>
      </c>
      <c r="H68" s="12">
        <f t="shared" ref="H68" si="71">SUM(H69:H72)</f>
        <v>432203.15041999996</v>
      </c>
      <c r="I68" s="12">
        <f t="shared" si="69"/>
        <v>1051055.8150199999</v>
      </c>
      <c r="K68" s="124"/>
    </row>
    <row r="69" spans="2:11" ht="15" customHeight="1" x14ac:dyDescent="0.2">
      <c r="B69" s="23" t="s">
        <v>71</v>
      </c>
      <c r="C69" s="71" t="s">
        <v>229</v>
      </c>
      <c r="D69" s="20">
        <v>5000000</v>
      </c>
      <c r="E69" s="20">
        <v>11170</v>
      </c>
      <c r="F69" s="20">
        <v>8320.0383999999995</v>
      </c>
      <c r="G69" s="20">
        <v>10582.004000000001</v>
      </c>
      <c r="H69" s="20">
        <v>245927.62</v>
      </c>
      <c r="I69" s="20">
        <f t="shared" ref="I69:I72" si="72">+E69+F69+G69+H69</f>
        <v>275999.66239999997</v>
      </c>
    </row>
    <row r="70" spans="2:11" ht="20.25" customHeight="1" x14ac:dyDescent="0.2">
      <c r="B70" s="23" t="s">
        <v>72</v>
      </c>
      <c r="C70" s="71" t="s">
        <v>230</v>
      </c>
      <c r="D70" s="20">
        <v>1000000</v>
      </c>
      <c r="E70" s="20">
        <v>33630</v>
      </c>
      <c r="F70" s="20">
        <v>0</v>
      </c>
      <c r="G70" s="20">
        <v>0</v>
      </c>
      <c r="H70" s="20">
        <v>18444.000619999999</v>
      </c>
      <c r="I70" s="20">
        <f t="shared" si="72"/>
        <v>52074.000619999999</v>
      </c>
    </row>
    <row r="71" spans="2:11" ht="25.5" x14ac:dyDescent="0.2">
      <c r="B71" s="23" t="s">
        <v>73</v>
      </c>
      <c r="C71" s="71" t="s">
        <v>231</v>
      </c>
      <c r="D71" s="20">
        <v>2000000</v>
      </c>
      <c r="E71" s="20">
        <v>18455.599999999999</v>
      </c>
      <c r="F71" s="20">
        <v>451364.26620000001</v>
      </c>
      <c r="G71" s="20">
        <v>52330.875999999989</v>
      </c>
      <c r="H71" s="20">
        <v>79452.538799999995</v>
      </c>
      <c r="I71" s="20">
        <f t="shared" si="72"/>
        <v>601603.28099999996</v>
      </c>
    </row>
    <row r="72" spans="2:11" ht="18" customHeight="1" x14ac:dyDescent="0.2">
      <c r="B72" s="23" t="s">
        <v>74</v>
      </c>
      <c r="C72" s="71" t="s">
        <v>232</v>
      </c>
      <c r="D72" s="20">
        <v>500000</v>
      </c>
      <c r="E72" s="20">
        <v>0</v>
      </c>
      <c r="F72" s="20">
        <v>27866.880000000001</v>
      </c>
      <c r="G72" s="20">
        <v>5133</v>
      </c>
      <c r="H72" s="20">
        <v>88378.990999999995</v>
      </c>
      <c r="I72" s="20">
        <f t="shared" si="72"/>
        <v>121378.871</v>
      </c>
    </row>
    <row r="73" spans="2:11" x14ac:dyDescent="0.2">
      <c r="B73" s="25">
        <v>228</v>
      </c>
      <c r="C73" s="76" t="s">
        <v>75</v>
      </c>
      <c r="D73" s="12">
        <f t="shared" ref="D73" si="73">D74+D75+D76+D77+D82</f>
        <v>12700000</v>
      </c>
      <c r="E73" s="12">
        <f>+E74+E75+E76+E77+E82</f>
        <v>1601088.75342</v>
      </c>
      <c r="F73" s="12">
        <f>+F74+F75+F76+F77+F82</f>
        <v>1686837.3097999999</v>
      </c>
      <c r="G73" s="12">
        <f>+G74+G75+G76+G77+G82</f>
        <v>5126364.4512200002</v>
      </c>
      <c r="H73" s="12">
        <f>+H74+H75+H76+H77+H82</f>
        <v>58499.482300000062</v>
      </c>
      <c r="I73" s="12">
        <f t="shared" ref="I73" si="74">I74+I75+I76+I77+I82</f>
        <v>8472789.9967400003</v>
      </c>
    </row>
    <row r="74" spans="2:11" x14ac:dyDescent="0.2">
      <c r="B74" s="23" t="s">
        <v>76</v>
      </c>
      <c r="C74" s="24" t="s">
        <v>233</v>
      </c>
      <c r="D74" s="20">
        <v>2000000</v>
      </c>
      <c r="E74" s="20">
        <v>88584.170000000027</v>
      </c>
      <c r="F74" s="20">
        <v>94954.29</v>
      </c>
      <c r="G74" s="20">
        <v>107601.29</v>
      </c>
      <c r="H74" s="20">
        <v>74129.360000000044</v>
      </c>
      <c r="I74" s="20">
        <f t="shared" ref="I74:I76" si="75">+E74+F74+G74+H74</f>
        <v>365269.11000000004</v>
      </c>
    </row>
    <row r="75" spans="2:11" x14ac:dyDescent="0.2">
      <c r="B75" s="23" t="s">
        <v>77</v>
      </c>
      <c r="C75" s="33" t="s">
        <v>234</v>
      </c>
      <c r="D75" s="20">
        <v>200000</v>
      </c>
      <c r="E75" s="20">
        <v>26206.583420000003</v>
      </c>
      <c r="F75" s="20">
        <v>26599.536400000001</v>
      </c>
      <c r="G75" s="20">
        <v>45265.192820000011</v>
      </c>
      <c r="H75" s="20">
        <v>4699.9223000000002</v>
      </c>
      <c r="I75" s="20">
        <f t="shared" si="75"/>
        <v>102771.23494000002</v>
      </c>
    </row>
    <row r="76" spans="2:11" x14ac:dyDescent="0.2">
      <c r="B76" s="23" t="s">
        <v>78</v>
      </c>
      <c r="C76" s="33" t="s">
        <v>235</v>
      </c>
      <c r="D76" s="20">
        <v>5000000</v>
      </c>
      <c r="E76" s="20">
        <v>105107</v>
      </c>
      <c r="F76" s="20">
        <v>210040</v>
      </c>
      <c r="G76" s="20">
        <v>84272.968399999998</v>
      </c>
      <c r="H76" s="20">
        <v>0</v>
      </c>
      <c r="I76" s="20">
        <f t="shared" si="75"/>
        <v>399419.96840000001</v>
      </c>
    </row>
    <row r="77" spans="2:11" x14ac:dyDescent="0.2">
      <c r="B77" s="37">
        <v>2287</v>
      </c>
      <c r="C77" s="38" t="s">
        <v>79</v>
      </c>
      <c r="D77" s="15">
        <f t="shared" ref="D77" si="76">SUM(D78:D81)</f>
        <v>5000000</v>
      </c>
      <c r="E77" s="15">
        <f t="shared" ref="E77:I77" si="77">SUM(E78:E81)</f>
        <v>21679</v>
      </c>
      <c r="F77" s="15">
        <f t="shared" ref="F77:G77" si="78">SUM(F78:F81)</f>
        <v>1355243.4834</v>
      </c>
      <c r="G77" s="15">
        <f t="shared" si="78"/>
        <v>4889225</v>
      </c>
      <c r="H77" s="15">
        <f t="shared" ref="H77" si="79">SUM(H78:H81)</f>
        <v>-20329.799999999988</v>
      </c>
      <c r="I77" s="15">
        <f t="shared" si="77"/>
        <v>6245817.6834000004</v>
      </c>
    </row>
    <row r="78" spans="2:11" x14ac:dyDescent="0.2">
      <c r="B78" s="23" t="s">
        <v>80</v>
      </c>
      <c r="C78" s="24" t="s">
        <v>236</v>
      </c>
      <c r="D78" s="20">
        <v>1000000</v>
      </c>
      <c r="E78" s="20">
        <v>11800</v>
      </c>
      <c r="F78" s="20">
        <v>0</v>
      </c>
      <c r="G78" s="20">
        <v>44840</v>
      </c>
      <c r="H78" s="20">
        <v>27600.2</v>
      </c>
      <c r="I78" s="20">
        <f t="shared" ref="I78:I81" si="80">+E78+F78+G78+H78</f>
        <v>84240.2</v>
      </c>
    </row>
    <row r="79" spans="2:11" x14ac:dyDescent="0.2">
      <c r="B79" s="23" t="s">
        <v>81</v>
      </c>
      <c r="C79" s="24" t="s">
        <v>305</v>
      </c>
      <c r="D79" s="20">
        <v>1000000</v>
      </c>
      <c r="E79" s="20">
        <v>0</v>
      </c>
      <c r="F79" s="20">
        <v>0</v>
      </c>
      <c r="G79" s="20">
        <v>4605000</v>
      </c>
      <c r="H79" s="20">
        <v>-177730</v>
      </c>
      <c r="I79" s="20">
        <f t="shared" si="80"/>
        <v>4427270</v>
      </c>
    </row>
    <row r="80" spans="2:11" x14ac:dyDescent="0.2">
      <c r="B80" s="23" t="s">
        <v>82</v>
      </c>
      <c r="C80" s="39" t="s">
        <v>238</v>
      </c>
      <c r="D80" s="20">
        <v>1000000</v>
      </c>
      <c r="E80" s="20">
        <v>0</v>
      </c>
      <c r="F80" s="20">
        <v>0</v>
      </c>
      <c r="G80" s="20">
        <v>0</v>
      </c>
      <c r="H80" s="20">
        <v>0</v>
      </c>
      <c r="I80" s="20">
        <f t="shared" si="80"/>
        <v>0</v>
      </c>
    </row>
    <row r="81" spans="2:9" x14ac:dyDescent="0.2">
      <c r="B81" s="23" t="s">
        <v>83</v>
      </c>
      <c r="C81" s="24" t="s">
        <v>239</v>
      </c>
      <c r="D81" s="20">
        <v>2000000</v>
      </c>
      <c r="E81" s="20">
        <v>9879</v>
      </c>
      <c r="F81" s="20">
        <v>1355243.4834</v>
      </c>
      <c r="G81" s="20">
        <v>239385</v>
      </c>
      <c r="H81" s="20">
        <v>129800</v>
      </c>
      <c r="I81" s="20">
        <f t="shared" si="80"/>
        <v>1734307.4834</v>
      </c>
    </row>
    <row r="82" spans="2:9" x14ac:dyDescent="0.2">
      <c r="B82" s="27">
        <v>2288</v>
      </c>
      <c r="C82" s="28" t="s">
        <v>84</v>
      </c>
      <c r="D82" s="15">
        <f t="shared" ref="D82:I82" si="81">+D83</f>
        <v>500000</v>
      </c>
      <c r="E82" s="15">
        <f t="shared" si="81"/>
        <v>1359512</v>
      </c>
      <c r="F82" s="15">
        <f t="shared" si="81"/>
        <v>0</v>
      </c>
      <c r="G82" s="15">
        <f t="shared" si="81"/>
        <v>0</v>
      </c>
      <c r="H82" s="15">
        <f t="shared" si="81"/>
        <v>0</v>
      </c>
      <c r="I82" s="15">
        <f t="shared" si="81"/>
        <v>1359512</v>
      </c>
    </row>
    <row r="83" spans="2:9" x14ac:dyDescent="0.2">
      <c r="B83" s="34" t="s">
        <v>85</v>
      </c>
      <c r="C83" s="35" t="s">
        <v>86</v>
      </c>
      <c r="D83" s="20">
        <v>500000</v>
      </c>
      <c r="E83" s="20">
        <v>1359512</v>
      </c>
      <c r="F83" s="20">
        <v>0</v>
      </c>
      <c r="G83" s="20">
        <v>0</v>
      </c>
      <c r="H83" s="20">
        <v>0</v>
      </c>
      <c r="I83" s="20">
        <f>+E83+F83+G83+H83</f>
        <v>1359512</v>
      </c>
    </row>
    <row r="84" spans="2:9" x14ac:dyDescent="0.2">
      <c r="B84" s="25">
        <v>229</v>
      </c>
      <c r="C84" s="26" t="s">
        <v>240</v>
      </c>
      <c r="D84" s="12">
        <f t="shared" ref="D84:I84" si="82">+D85</f>
        <v>1500000</v>
      </c>
      <c r="E84" s="12">
        <f t="shared" si="82"/>
        <v>535772.89</v>
      </c>
      <c r="F84" s="12">
        <f t="shared" si="82"/>
        <v>0</v>
      </c>
      <c r="G84" s="12">
        <f t="shared" si="82"/>
        <v>487222</v>
      </c>
      <c r="H84" s="12">
        <f t="shared" si="82"/>
        <v>366850.2</v>
      </c>
      <c r="I84" s="12">
        <f t="shared" si="82"/>
        <v>1389845.09</v>
      </c>
    </row>
    <row r="85" spans="2:9" x14ac:dyDescent="0.2">
      <c r="B85" s="23" t="s">
        <v>87</v>
      </c>
      <c r="C85" s="35" t="s">
        <v>241</v>
      </c>
      <c r="D85" s="20">
        <v>1500000</v>
      </c>
      <c r="E85" s="20">
        <v>535772.89</v>
      </c>
      <c r="F85" s="20">
        <v>0</v>
      </c>
      <c r="G85" s="20">
        <v>487222</v>
      </c>
      <c r="H85" s="20">
        <v>366850.2</v>
      </c>
      <c r="I85" s="20">
        <f>+E85+F85+G85+H85</f>
        <v>1389845.09</v>
      </c>
    </row>
    <row r="86" spans="2:9" x14ac:dyDescent="0.2">
      <c r="B86" s="31">
        <v>23</v>
      </c>
      <c r="C86" s="32" t="s">
        <v>88</v>
      </c>
      <c r="D86" s="9">
        <f t="shared" ref="D86" si="83">+D87+D93+D98+D104+D106+D111+D127+D134</f>
        <v>60800000</v>
      </c>
      <c r="E86" s="9">
        <f t="shared" ref="E86:I86" si="84">+E87+E93+E98+E104+E106+E111+E127+E134</f>
        <v>2897049.0586200007</v>
      </c>
      <c r="F86" s="9">
        <f t="shared" si="84"/>
        <v>2337100.4466600018</v>
      </c>
      <c r="G86" s="9">
        <f>+G87+G93+G98+G104+G106+G111+G127+G134</f>
        <v>3801187.6269482002</v>
      </c>
      <c r="H86" s="9">
        <f t="shared" si="84"/>
        <v>1600839.0862400001</v>
      </c>
      <c r="I86" s="9">
        <f t="shared" si="84"/>
        <v>10636176.218468202</v>
      </c>
    </row>
    <row r="87" spans="2:9" x14ac:dyDescent="0.2">
      <c r="B87" s="25">
        <v>231</v>
      </c>
      <c r="C87" s="29" t="s">
        <v>89</v>
      </c>
      <c r="D87" s="12">
        <f>+D88+D89</f>
        <v>7650000</v>
      </c>
      <c r="E87" s="12">
        <f>+E88+E89</f>
        <v>532291.06460000004</v>
      </c>
      <c r="F87" s="12">
        <f>+F88+F89</f>
        <v>554446.33459999994</v>
      </c>
      <c r="G87" s="12">
        <f>+G88+G89</f>
        <v>1672709.7921199999</v>
      </c>
      <c r="H87" s="12">
        <f>+H88+H89</f>
        <v>411247.93973999994</v>
      </c>
      <c r="I87" s="12">
        <f t="shared" ref="I87" si="85">+I88+I89</f>
        <v>3170695.13106</v>
      </c>
    </row>
    <row r="88" spans="2:9" x14ac:dyDescent="0.2">
      <c r="B88" s="23" t="s">
        <v>90</v>
      </c>
      <c r="C88" s="24" t="s">
        <v>242</v>
      </c>
      <c r="D88" s="20">
        <v>5500000</v>
      </c>
      <c r="E88" s="20">
        <v>524647.06460000004</v>
      </c>
      <c r="F88" s="20">
        <v>448403.3394</v>
      </c>
      <c r="G88" s="20">
        <v>1634930.97792</v>
      </c>
      <c r="H88" s="20">
        <v>410637.93973999994</v>
      </c>
      <c r="I88" s="20">
        <f>+E88+F88+G88+H88</f>
        <v>3018619.3216599999</v>
      </c>
    </row>
    <row r="89" spans="2:9" x14ac:dyDescent="0.2">
      <c r="B89" s="27">
        <v>2313</v>
      </c>
      <c r="C89" s="28" t="s">
        <v>91</v>
      </c>
      <c r="D89" s="15">
        <f t="shared" ref="D89" si="86">SUM(D90:D92)</f>
        <v>2150000</v>
      </c>
      <c r="E89" s="15">
        <f t="shared" ref="E89:I89" si="87">SUM(E90:E92)</f>
        <v>7644</v>
      </c>
      <c r="F89" s="15">
        <f t="shared" ref="F89:G89" si="88">SUM(F90:F92)</f>
        <v>106042.9952</v>
      </c>
      <c r="G89" s="15">
        <f t="shared" si="88"/>
        <v>37778.814200000001</v>
      </c>
      <c r="H89" s="15">
        <f t="shared" ref="H89" si="89">SUM(H90:H92)</f>
        <v>610</v>
      </c>
      <c r="I89" s="15">
        <f t="shared" si="87"/>
        <v>152075.80940000003</v>
      </c>
    </row>
    <row r="90" spans="2:9" x14ac:dyDescent="0.2">
      <c r="B90" s="23" t="s">
        <v>92</v>
      </c>
      <c r="C90" s="24" t="s">
        <v>243</v>
      </c>
      <c r="D90" s="20">
        <v>50000</v>
      </c>
      <c r="E90" s="20">
        <v>0</v>
      </c>
      <c r="F90" s="20">
        <v>0</v>
      </c>
      <c r="G90" s="20">
        <v>0</v>
      </c>
      <c r="H90" s="20">
        <v>0</v>
      </c>
      <c r="I90" s="20">
        <f t="shared" ref="I90:I92" si="90">+E90+F90+G90+H90</f>
        <v>0</v>
      </c>
    </row>
    <row r="91" spans="2:9" x14ac:dyDescent="0.2">
      <c r="B91" s="34" t="s">
        <v>93</v>
      </c>
      <c r="C91" s="35" t="s">
        <v>244</v>
      </c>
      <c r="D91" s="20">
        <v>100000</v>
      </c>
      <c r="E91" s="20">
        <v>7644</v>
      </c>
      <c r="F91" s="20">
        <v>103623.004</v>
      </c>
      <c r="G91" s="20">
        <v>31170</v>
      </c>
      <c r="H91" s="20">
        <v>610</v>
      </c>
      <c r="I91" s="20">
        <f t="shared" si="90"/>
        <v>143047.00400000002</v>
      </c>
    </row>
    <row r="92" spans="2:9" x14ac:dyDescent="0.2">
      <c r="B92" s="34" t="s">
        <v>94</v>
      </c>
      <c r="C92" s="35" t="s">
        <v>245</v>
      </c>
      <c r="D92" s="103">
        <v>2000000</v>
      </c>
      <c r="E92" s="85">
        <v>0</v>
      </c>
      <c r="F92" s="85">
        <v>2419.9912000000004</v>
      </c>
      <c r="G92" s="85">
        <v>6608.8142000000007</v>
      </c>
      <c r="H92" s="85">
        <v>0</v>
      </c>
      <c r="I92" s="85">
        <f t="shared" si="90"/>
        <v>9028.8054000000011</v>
      </c>
    </row>
    <row r="93" spans="2:9" ht="18" customHeight="1" x14ac:dyDescent="0.2">
      <c r="B93" s="25">
        <v>232</v>
      </c>
      <c r="C93" s="104" t="s">
        <v>95</v>
      </c>
      <c r="D93" s="12">
        <f t="shared" ref="D93" si="91">SUM(D94:D97)</f>
        <v>950000</v>
      </c>
      <c r="E93" s="12">
        <f t="shared" ref="E93:I93" si="92">SUM(E94:E97)</f>
        <v>3594.9998000000001</v>
      </c>
      <c r="F93" s="12">
        <f t="shared" ref="F93:G93" si="93">SUM(F94:F97)</f>
        <v>0</v>
      </c>
      <c r="G93" s="12">
        <f t="shared" si="93"/>
        <v>53270.167799999996</v>
      </c>
      <c r="H93" s="12">
        <f t="shared" ref="H93" si="94">SUM(H94:H97)</f>
        <v>1929.5466200000001</v>
      </c>
      <c r="I93" s="12">
        <f t="shared" si="92"/>
        <v>58794.714219999994</v>
      </c>
    </row>
    <row r="94" spans="2:9" x14ac:dyDescent="0.2">
      <c r="B94" s="23" t="s">
        <v>96</v>
      </c>
      <c r="C94" s="24" t="s">
        <v>246</v>
      </c>
      <c r="D94" s="20">
        <v>50000</v>
      </c>
      <c r="E94" s="20">
        <v>0</v>
      </c>
      <c r="F94" s="20">
        <v>0</v>
      </c>
      <c r="G94" s="20">
        <v>0</v>
      </c>
      <c r="H94" s="20">
        <v>0</v>
      </c>
      <c r="I94" s="20">
        <f t="shared" ref="I94:I97" si="95">+E94+F94+G94+H94</f>
        <v>0</v>
      </c>
    </row>
    <row r="95" spans="2:9" x14ac:dyDescent="0.2">
      <c r="B95" s="34" t="s">
        <v>97</v>
      </c>
      <c r="C95" s="24" t="s">
        <v>247</v>
      </c>
      <c r="D95" s="20">
        <v>300000</v>
      </c>
      <c r="E95" s="20">
        <v>3594.9998000000001</v>
      </c>
      <c r="F95" s="20">
        <v>0</v>
      </c>
      <c r="G95" s="20">
        <v>7604.1677999999993</v>
      </c>
      <c r="H95" s="20">
        <v>1929.5466200000001</v>
      </c>
      <c r="I95" s="20">
        <f t="shared" si="95"/>
        <v>13128.714219999998</v>
      </c>
    </row>
    <row r="96" spans="2:9" x14ac:dyDescent="0.2">
      <c r="B96" s="23" t="s">
        <v>98</v>
      </c>
      <c r="C96" s="24" t="s">
        <v>248</v>
      </c>
      <c r="D96" s="20">
        <v>500000</v>
      </c>
      <c r="E96" s="20">
        <v>0</v>
      </c>
      <c r="F96" s="20">
        <v>0</v>
      </c>
      <c r="G96" s="20">
        <v>45666</v>
      </c>
      <c r="H96" s="20">
        <v>0</v>
      </c>
      <c r="I96" s="20">
        <f t="shared" si="95"/>
        <v>45666</v>
      </c>
    </row>
    <row r="97" spans="2:9" x14ac:dyDescent="0.2">
      <c r="B97" s="34" t="s">
        <v>99</v>
      </c>
      <c r="C97" s="24" t="s">
        <v>100</v>
      </c>
      <c r="D97" s="20">
        <v>100000</v>
      </c>
      <c r="E97" s="20">
        <v>0</v>
      </c>
      <c r="F97" s="20">
        <v>0</v>
      </c>
      <c r="G97" s="20">
        <v>0</v>
      </c>
      <c r="H97" s="20">
        <v>0</v>
      </c>
      <c r="I97" s="20">
        <f t="shared" si="95"/>
        <v>0</v>
      </c>
    </row>
    <row r="98" spans="2:9" x14ac:dyDescent="0.2">
      <c r="B98" s="25">
        <v>233</v>
      </c>
      <c r="C98" s="76" t="s">
        <v>249</v>
      </c>
      <c r="D98" s="12">
        <f t="shared" ref="D98" si="96">SUM(D99:D103)</f>
        <v>1250000</v>
      </c>
      <c r="E98" s="12">
        <f t="shared" ref="E98:I98" si="97">SUM(E99:E103)</f>
        <v>65527.362399999998</v>
      </c>
      <c r="F98" s="12">
        <f t="shared" ref="F98:G98" si="98">SUM(F99:F103)</f>
        <v>145506.05799999999</v>
      </c>
      <c r="G98" s="12">
        <f t="shared" si="98"/>
        <v>44445.06482</v>
      </c>
      <c r="H98" s="12">
        <f t="shared" ref="H98" si="99">SUM(H99:H103)</f>
        <v>2879.8850000000002</v>
      </c>
      <c r="I98" s="12">
        <f t="shared" si="97"/>
        <v>258358.37021999998</v>
      </c>
    </row>
    <row r="99" spans="2:9" x14ac:dyDescent="0.2">
      <c r="B99" s="23" t="s">
        <v>101</v>
      </c>
      <c r="C99" s="24" t="s">
        <v>250</v>
      </c>
      <c r="D99" s="20">
        <v>500000</v>
      </c>
      <c r="E99" s="20">
        <v>0</v>
      </c>
      <c r="F99" s="20">
        <v>0</v>
      </c>
      <c r="G99" s="20">
        <v>340</v>
      </c>
      <c r="H99" s="20">
        <v>0</v>
      </c>
      <c r="I99" s="20">
        <f t="shared" ref="I99:I103" si="100">+E99+F99+G99+H99</f>
        <v>340</v>
      </c>
    </row>
    <row r="100" spans="2:9" x14ac:dyDescent="0.2">
      <c r="B100" s="23" t="s">
        <v>102</v>
      </c>
      <c r="C100" s="39" t="s">
        <v>251</v>
      </c>
      <c r="D100" s="20">
        <v>300000</v>
      </c>
      <c r="E100" s="20">
        <v>1407.3624</v>
      </c>
      <c r="F100" s="20">
        <v>0</v>
      </c>
      <c r="G100" s="20">
        <v>10310.03342</v>
      </c>
      <c r="H100" s="20">
        <v>2879.8850000000002</v>
      </c>
      <c r="I100" s="20">
        <f t="shared" si="100"/>
        <v>14597.28082</v>
      </c>
    </row>
    <row r="101" spans="2:9" x14ac:dyDescent="0.2">
      <c r="B101" s="23" t="s">
        <v>103</v>
      </c>
      <c r="C101" s="24" t="s">
        <v>252</v>
      </c>
      <c r="D101" s="20">
        <v>200000</v>
      </c>
      <c r="E101" s="20">
        <v>63720</v>
      </c>
      <c r="F101" s="20">
        <v>142406.05799999999</v>
      </c>
      <c r="G101" s="20">
        <v>30895.0314</v>
      </c>
      <c r="H101" s="20">
        <v>0</v>
      </c>
      <c r="I101" s="20">
        <f t="shared" si="100"/>
        <v>237021.0894</v>
      </c>
    </row>
    <row r="102" spans="2:9" x14ac:dyDescent="0.2">
      <c r="B102" s="23" t="s">
        <v>104</v>
      </c>
      <c r="C102" s="24" t="s">
        <v>253</v>
      </c>
      <c r="D102" s="20">
        <v>200000</v>
      </c>
      <c r="E102" s="20">
        <v>400</v>
      </c>
      <c r="F102" s="20">
        <v>3100</v>
      </c>
      <c r="G102" s="20">
        <v>2900</v>
      </c>
      <c r="H102" s="20">
        <v>0</v>
      </c>
      <c r="I102" s="20">
        <f t="shared" si="100"/>
        <v>6400</v>
      </c>
    </row>
    <row r="103" spans="2:9" x14ac:dyDescent="0.2">
      <c r="B103" s="34" t="s">
        <v>105</v>
      </c>
      <c r="C103" s="24" t="s">
        <v>254</v>
      </c>
      <c r="D103" s="20">
        <v>50000</v>
      </c>
      <c r="E103" s="20">
        <v>0</v>
      </c>
      <c r="F103" s="20">
        <v>0</v>
      </c>
      <c r="G103" s="20">
        <v>0</v>
      </c>
      <c r="H103" s="20">
        <v>0</v>
      </c>
      <c r="I103" s="20">
        <f t="shared" si="100"/>
        <v>0</v>
      </c>
    </row>
    <row r="104" spans="2:9" x14ac:dyDescent="0.2">
      <c r="B104" s="25">
        <v>234</v>
      </c>
      <c r="C104" s="104" t="s">
        <v>106</v>
      </c>
      <c r="D104" s="12">
        <f t="shared" ref="D104:I104" si="101">+D105</f>
        <v>100000</v>
      </c>
      <c r="E104" s="12">
        <f t="shared" si="101"/>
        <v>0</v>
      </c>
      <c r="F104" s="12">
        <f t="shared" si="101"/>
        <v>0</v>
      </c>
      <c r="G104" s="12">
        <f t="shared" si="101"/>
        <v>0</v>
      </c>
      <c r="H104" s="12">
        <f t="shared" si="101"/>
        <v>6900</v>
      </c>
      <c r="I104" s="12">
        <f t="shared" si="101"/>
        <v>6900</v>
      </c>
    </row>
    <row r="105" spans="2:9" x14ac:dyDescent="0.2">
      <c r="B105" s="34" t="s">
        <v>107</v>
      </c>
      <c r="C105" s="35" t="s">
        <v>255</v>
      </c>
      <c r="D105" s="20">
        <v>100000</v>
      </c>
      <c r="E105" s="20">
        <v>0</v>
      </c>
      <c r="F105" s="20">
        <v>0</v>
      </c>
      <c r="G105" s="20">
        <v>0</v>
      </c>
      <c r="H105" s="20">
        <v>6900</v>
      </c>
      <c r="I105" s="20">
        <f>+E105+F105+G105+H105</f>
        <v>6900</v>
      </c>
    </row>
    <row r="106" spans="2:9" x14ac:dyDescent="0.2">
      <c r="B106" s="25">
        <v>235</v>
      </c>
      <c r="C106" s="76" t="s">
        <v>187</v>
      </c>
      <c r="D106" s="12">
        <f t="shared" ref="D106" si="102">+D107+D108+D109+D110</f>
        <v>1600000</v>
      </c>
      <c r="E106" s="12">
        <f t="shared" ref="E106:I106" si="103">+E107+E108+E109+E110</f>
        <v>1883.3162</v>
      </c>
      <c r="F106" s="12">
        <f t="shared" ref="F106:G106" si="104">+F107+F108+F109+F110</f>
        <v>13442.8668</v>
      </c>
      <c r="G106" s="12">
        <f t="shared" si="104"/>
        <v>135792.45181999999</v>
      </c>
      <c r="H106" s="12">
        <f t="shared" ref="H106" si="105">+H107+H108+H109+H110</f>
        <v>55696</v>
      </c>
      <c r="I106" s="12">
        <f t="shared" si="103"/>
        <v>206814.63481999998</v>
      </c>
    </row>
    <row r="107" spans="2:9" x14ac:dyDescent="0.2">
      <c r="B107" s="34" t="s">
        <v>108</v>
      </c>
      <c r="C107" s="35" t="s">
        <v>256</v>
      </c>
      <c r="D107" s="20">
        <v>50000</v>
      </c>
      <c r="E107" s="20">
        <v>0</v>
      </c>
      <c r="F107" s="20">
        <v>0</v>
      </c>
      <c r="G107" s="20">
        <v>0</v>
      </c>
      <c r="H107" s="20">
        <v>0</v>
      </c>
      <c r="I107" s="20">
        <f t="shared" ref="I107:I110" si="106">+E107+F107+G107+H107</f>
        <v>0</v>
      </c>
    </row>
    <row r="108" spans="2:9" x14ac:dyDescent="0.2">
      <c r="B108" s="23" t="s">
        <v>109</v>
      </c>
      <c r="C108" s="24" t="s">
        <v>257</v>
      </c>
      <c r="D108" s="20">
        <v>500000</v>
      </c>
      <c r="E108" s="20">
        <v>0</v>
      </c>
      <c r="F108" s="20">
        <v>0</v>
      </c>
      <c r="G108" s="20">
        <v>199.9982</v>
      </c>
      <c r="H108" s="20">
        <v>55696</v>
      </c>
      <c r="I108" s="20">
        <f t="shared" si="106"/>
        <v>55895.998200000002</v>
      </c>
    </row>
    <row r="109" spans="2:9" x14ac:dyDescent="0.2">
      <c r="B109" s="23" t="s">
        <v>110</v>
      </c>
      <c r="C109" s="24" t="s">
        <v>258</v>
      </c>
      <c r="D109" s="20">
        <v>50000</v>
      </c>
      <c r="E109" s="20">
        <v>0</v>
      </c>
      <c r="F109" s="20">
        <v>0</v>
      </c>
      <c r="G109" s="20">
        <v>0</v>
      </c>
      <c r="H109" s="20">
        <v>0</v>
      </c>
      <c r="I109" s="20">
        <f t="shared" si="106"/>
        <v>0</v>
      </c>
    </row>
    <row r="110" spans="2:9" x14ac:dyDescent="0.2">
      <c r="B110" s="23" t="s">
        <v>111</v>
      </c>
      <c r="C110" s="39" t="s">
        <v>185</v>
      </c>
      <c r="D110" s="20">
        <v>1000000</v>
      </c>
      <c r="E110" s="20">
        <v>1883.3162</v>
      </c>
      <c r="F110" s="20">
        <v>13442.8668</v>
      </c>
      <c r="G110" s="20">
        <v>135592.45361999999</v>
      </c>
      <c r="H110" s="20">
        <v>0</v>
      </c>
      <c r="I110" s="20">
        <f t="shared" si="106"/>
        <v>150918.63661999998</v>
      </c>
    </row>
    <row r="111" spans="2:9" x14ac:dyDescent="0.2">
      <c r="B111" s="25">
        <v>236</v>
      </c>
      <c r="C111" s="29" t="s">
        <v>186</v>
      </c>
      <c r="D111" s="12">
        <f t="shared" ref="D111" si="107">+D112+D116+D120+D122+D125</f>
        <v>23000000</v>
      </c>
      <c r="E111" s="12">
        <f>+E112+E120</f>
        <v>12778.761619999999</v>
      </c>
      <c r="F111" s="12">
        <f>+F112+F116+F120+F125</f>
        <v>30566.642</v>
      </c>
      <c r="G111" s="12">
        <f>+G112+G116+G120+G125</f>
        <v>242015.80518820003</v>
      </c>
      <c r="H111" s="12">
        <f>+H112+H116+H120+H125</f>
        <v>13607.6715</v>
      </c>
      <c r="I111" s="12">
        <f t="shared" ref="I111" si="108">+I112+I116+I120+I122+I125</f>
        <v>298968.88030819996</v>
      </c>
    </row>
    <row r="112" spans="2:9" x14ac:dyDescent="0.2">
      <c r="B112" s="37">
        <v>2361</v>
      </c>
      <c r="C112" s="40" t="s">
        <v>112</v>
      </c>
      <c r="D112" s="15">
        <f t="shared" ref="D112" si="109">SUM(D113:D115)</f>
        <v>10500000</v>
      </c>
      <c r="E112" s="15">
        <f t="shared" ref="E112:I112" si="110">SUM(E113:E115)</f>
        <v>2600.0001999999999</v>
      </c>
      <c r="F112" s="15">
        <f t="shared" ref="F112:G112" si="111">SUM(F113:F115)</f>
        <v>1373.0008</v>
      </c>
      <c r="G112" s="15">
        <f t="shared" si="111"/>
        <v>869.99038819999998</v>
      </c>
      <c r="H112" s="15">
        <f t="shared" ref="H112" si="112">SUM(H113:H115)</f>
        <v>0</v>
      </c>
      <c r="I112" s="15">
        <f t="shared" si="110"/>
        <v>4842.9913882000001</v>
      </c>
    </row>
    <row r="113" spans="2:9" x14ac:dyDescent="0.2">
      <c r="B113" s="23" t="s">
        <v>113</v>
      </c>
      <c r="C113" s="24" t="s">
        <v>259</v>
      </c>
      <c r="D113" s="20">
        <v>4000000</v>
      </c>
      <c r="E113" s="20">
        <v>2600.0001999999999</v>
      </c>
      <c r="F113" s="20">
        <v>1373.0008</v>
      </c>
      <c r="G113" s="20">
        <v>869.99038819999998</v>
      </c>
      <c r="H113" s="20">
        <v>0</v>
      </c>
      <c r="I113" s="20">
        <f t="shared" ref="I113:I115" si="113">+E113+F113+G113+H113</f>
        <v>4842.9913882000001</v>
      </c>
    </row>
    <row r="114" spans="2:9" x14ac:dyDescent="0.2">
      <c r="B114" s="23" t="s">
        <v>114</v>
      </c>
      <c r="C114" s="24" t="s">
        <v>260</v>
      </c>
      <c r="D114" s="20">
        <v>4000000</v>
      </c>
      <c r="E114" s="20">
        <v>0</v>
      </c>
      <c r="F114" s="20">
        <v>0</v>
      </c>
      <c r="G114" s="20">
        <v>0</v>
      </c>
      <c r="H114" s="20">
        <v>0</v>
      </c>
      <c r="I114" s="20">
        <f t="shared" si="113"/>
        <v>0</v>
      </c>
    </row>
    <row r="115" spans="2:9" x14ac:dyDescent="0.2">
      <c r="B115" s="23" t="s">
        <v>115</v>
      </c>
      <c r="C115" s="24" t="s">
        <v>261</v>
      </c>
      <c r="D115" s="20">
        <v>2500000</v>
      </c>
      <c r="E115" s="20">
        <v>0</v>
      </c>
      <c r="F115" s="20">
        <v>0</v>
      </c>
      <c r="G115" s="20">
        <v>0</v>
      </c>
      <c r="H115" s="20">
        <v>0</v>
      </c>
      <c r="I115" s="20">
        <f t="shared" si="113"/>
        <v>0</v>
      </c>
    </row>
    <row r="116" spans="2:9" x14ac:dyDescent="0.2">
      <c r="B116" s="37">
        <v>2362</v>
      </c>
      <c r="C116" s="38" t="s">
        <v>116</v>
      </c>
      <c r="D116" s="15">
        <f t="shared" ref="D116" si="114">SUM(D117:D119)</f>
        <v>7000000</v>
      </c>
      <c r="E116" s="15">
        <f t="shared" ref="E116" si="115">SUM(E117:E119)</f>
        <v>0</v>
      </c>
      <c r="F116" s="15">
        <f t="shared" ref="F116:G116" si="116">SUM(F117:F119)</f>
        <v>0</v>
      </c>
      <c r="G116" s="15">
        <f t="shared" si="116"/>
        <v>87396.936000000002</v>
      </c>
      <c r="H116" s="15">
        <f t="shared" ref="H116" si="117">SUM(H117:H119)</f>
        <v>0</v>
      </c>
      <c r="I116" s="15">
        <f>+I117+I118+I119</f>
        <v>87396.936000000002</v>
      </c>
    </row>
    <row r="117" spans="2:9" x14ac:dyDescent="0.2">
      <c r="B117" s="23" t="s">
        <v>117</v>
      </c>
      <c r="C117" s="24" t="s">
        <v>262</v>
      </c>
      <c r="D117" s="20">
        <v>1000000</v>
      </c>
      <c r="E117" s="20">
        <v>0</v>
      </c>
      <c r="F117" s="20">
        <v>0</v>
      </c>
      <c r="G117" s="20">
        <v>14187.3878</v>
      </c>
      <c r="H117" s="20">
        <v>0</v>
      </c>
      <c r="I117" s="20">
        <f t="shared" ref="I117:I119" si="118">+E117+F117+G117+H117</f>
        <v>14187.3878</v>
      </c>
    </row>
    <row r="118" spans="2:9" x14ac:dyDescent="0.2">
      <c r="B118" s="23" t="s">
        <v>118</v>
      </c>
      <c r="C118" s="24" t="s">
        <v>263</v>
      </c>
      <c r="D118" s="20">
        <v>2000000</v>
      </c>
      <c r="E118" s="20">
        <v>0</v>
      </c>
      <c r="F118" s="20">
        <v>0</v>
      </c>
      <c r="G118" s="20">
        <v>59319.544000000002</v>
      </c>
      <c r="H118" s="20">
        <v>0</v>
      </c>
      <c r="I118" s="20">
        <f t="shared" si="118"/>
        <v>59319.544000000002</v>
      </c>
    </row>
    <row r="119" spans="2:9" x14ac:dyDescent="0.2">
      <c r="B119" s="23" t="s">
        <v>119</v>
      </c>
      <c r="C119" s="24" t="s">
        <v>264</v>
      </c>
      <c r="D119" s="20">
        <v>4000000</v>
      </c>
      <c r="E119" s="20">
        <v>0</v>
      </c>
      <c r="F119" s="20">
        <v>0</v>
      </c>
      <c r="G119" s="20">
        <v>13890.004199999999</v>
      </c>
      <c r="H119" s="20">
        <v>0</v>
      </c>
      <c r="I119" s="20">
        <f t="shared" si="118"/>
        <v>13890.004199999999</v>
      </c>
    </row>
    <row r="120" spans="2:9" x14ac:dyDescent="0.2">
      <c r="B120" s="37">
        <v>2363</v>
      </c>
      <c r="C120" s="38" t="s">
        <v>120</v>
      </c>
      <c r="D120" s="15">
        <f t="shared" ref="D120:I120" si="119">SUM(D121:D121)</f>
        <v>1000000</v>
      </c>
      <c r="E120" s="15">
        <f t="shared" si="119"/>
        <v>10178.761419999999</v>
      </c>
      <c r="F120" s="15">
        <f t="shared" si="119"/>
        <v>7294.4931999999999</v>
      </c>
      <c r="G120" s="15">
        <f t="shared" si="119"/>
        <v>153748.87880000001</v>
      </c>
      <c r="H120" s="15">
        <f t="shared" si="119"/>
        <v>13607.6715</v>
      </c>
      <c r="I120" s="15">
        <f t="shared" si="119"/>
        <v>184829.80492</v>
      </c>
    </row>
    <row r="121" spans="2:9" ht="16.5" customHeight="1" x14ac:dyDescent="0.2">
      <c r="B121" s="23" t="s">
        <v>121</v>
      </c>
      <c r="C121" s="82" t="s">
        <v>265</v>
      </c>
      <c r="D121" s="20">
        <v>1000000</v>
      </c>
      <c r="E121" s="20">
        <v>10178.761419999999</v>
      </c>
      <c r="F121" s="20">
        <v>7294.4931999999999</v>
      </c>
      <c r="G121" s="20">
        <v>153748.87880000001</v>
      </c>
      <c r="H121" s="20">
        <v>13607.6715</v>
      </c>
      <c r="I121" s="20">
        <f>+E121+F121+G121+H121</f>
        <v>184829.80492</v>
      </c>
    </row>
    <row r="122" spans="2:9" x14ac:dyDescent="0.2">
      <c r="B122" s="37">
        <v>2364</v>
      </c>
      <c r="C122" s="38" t="s">
        <v>122</v>
      </c>
      <c r="D122" s="15">
        <f t="shared" ref="D122" si="120">+D123+D124</f>
        <v>4000000</v>
      </c>
      <c r="E122" s="15">
        <f t="shared" ref="E122:I122" si="121">+E123+E124</f>
        <v>0</v>
      </c>
      <c r="F122" s="15">
        <f t="shared" ref="F122:G122" si="122">+F123+F124</f>
        <v>0</v>
      </c>
      <c r="G122" s="15">
        <f t="shared" si="122"/>
        <v>0</v>
      </c>
      <c r="H122" s="15">
        <f t="shared" ref="H122" si="123">+H123+H124</f>
        <v>0</v>
      </c>
      <c r="I122" s="15">
        <f t="shared" si="121"/>
        <v>0</v>
      </c>
    </row>
    <row r="123" spans="2:9" ht="13.5" customHeight="1" x14ac:dyDescent="0.2">
      <c r="B123" s="23" t="s">
        <v>123</v>
      </c>
      <c r="C123" s="24" t="s">
        <v>266</v>
      </c>
      <c r="D123" s="20">
        <v>3500000</v>
      </c>
      <c r="E123" s="20">
        <v>0</v>
      </c>
      <c r="F123" s="20">
        <v>0</v>
      </c>
      <c r="G123" s="20">
        <v>0</v>
      </c>
      <c r="H123" s="20">
        <v>0</v>
      </c>
      <c r="I123" s="20">
        <f t="shared" ref="I123:I124" si="124">+E123+F123+G123+H123</f>
        <v>0</v>
      </c>
    </row>
    <row r="124" spans="2:9" ht="14.25" customHeight="1" x14ac:dyDescent="0.2">
      <c r="B124" s="23" t="s">
        <v>124</v>
      </c>
      <c r="C124" s="24" t="s">
        <v>267</v>
      </c>
      <c r="D124" s="20">
        <v>500000</v>
      </c>
      <c r="E124" s="20">
        <v>0</v>
      </c>
      <c r="F124" s="20">
        <v>0</v>
      </c>
      <c r="G124" s="20">
        <v>0</v>
      </c>
      <c r="H124" s="20">
        <v>0</v>
      </c>
      <c r="I124" s="20">
        <f t="shared" si="124"/>
        <v>0</v>
      </c>
    </row>
    <row r="125" spans="2:9" ht="17.25" customHeight="1" x14ac:dyDescent="0.2">
      <c r="B125" s="37">
        <v>2369</v>
      </c>
      <c r="C125" s="38" t="s">
        <v>125</v>
      </c>
      <c r="D125" s="15">
        <f t="shared" ref="D125:I125" si="125">+D126</f>
        <v>500000</v>
      </c>
      <c r="E125" s="15">
        <f t="shared" si="125"/>
        <v>0</v>
      </c>
      <c r="F125" s="15">
        <f t="shared" si="125"/>
        <v>21899.147999999997</v>
      </c>
      <c r="G125" s="15">
        <f t="shared" si="125"/>
        <v>0</v>
      </c>
      <c r="H125" s="15">
        <f t="shared" si="125"/>
        <v>0</v>
      </c>
      <c r="I125" s="15">
        <f t="shared" si="125"/>
        <v>21899.147999999997</v>
      </c>
    </row>
    <row r="126" spans="2:9" ht="17.25" customHeight="1" x14ac:dyDescent="0.2">
      <c r="B126" s="34" t="s">
        <v>126</v>
      </c>
      <c r="C126" s="35" t="s">
        <v>268</v>
      </c>
      <c r="D126" s="20">
        <v>500000</v>
      </c>
      <c r="E126" s="20">
        <v>0</v>
      </c>
      <c r="F126" s="20">
        <v>21899.147999999997</v>
      </c>
      <c r="G126" s="20">
        <v>0</v>
      </c>
      <c r="H126" s="20">
        <v>0</v>
      </c>
      <c r="I126" s="20">
        <f>+E126+F126+G126+H126</f>
        <v>21899.147999999997</v>
      </c>
    </row>
    <row r="127" spans="2:9" ht="25.5" x14ac:dyDescent="0.2">
      <c r="B127" s="25">
        <v>237</v>
      </c>
      <c r="C127" s="29" t="s">
        <v>127</v>
      </c>
      <c r="D127" s="12">
        <f t="shared" ref="D127" si="126">+D128+D132</f>
        <v>20400000</v>
      </c>
      <c r="E127" s="12">
        <f>+E128+E132</f>
        <v>1113198.7638000008</v>
      </c>
      <c r="F127" s="12">
        <f>+F128+F132</f>
        <v>1106595.4132200021</v>
      </c>
      <c r="G127" s="12">
        <f>+G128+G132</f>
        <v>1211932.6034000001</v>
      </c>
      <c r="H127" s="12">
        <f>+H128+H132</f>
        <v>1088568.8700000001</v>
      </c>
      <c r="I127" s="12">
        <f t="shared" ref="I127" si="127">+I128+I132</f>
        <v>4520295.6504200026</v>
      </c>
    </row>
    <row r="128" spans="2:9" x14ac:dyDescent="0.2">
      <c r="B128" s="37">
        <v>2371</v>
      </c>
      <c r="C128" s="38" t="s">
        <v>128</v>
      </c>
      <c r="D128" s="105">
        <f t="shared" ref="D128" si="128">SUM(D129:D131)</f>
        <v>20100000</v>
      </c>
      <c r="E128" s="15">
        <f t="shared" ref="E128:I128" si="129">SUM(E129:E131)</f>
        <v>1085523.7400000007</v>
      </c>
      <c r="F128" s="15">
        <f t="shared" ref="F128:G128" si="130">SUM(F129:F131)</f>
        <v>1104610.4932200022</v>
      </c>
      <c r="G128" s="15">
        <f t="shared" si="130"/>
        <v>1114363.0390000001</v>
      </c>
      <c r="H128" s="15">
        <f t="shared" ref="H128" si="131">SUM(H129:H131)</f>
        <v>1088568.8700000001</v>
      </c>
      <c r="I128" s="15">
        <f t="shared" si="129"/>
        <v>4393066.1422200026</v>
      </c>
    </row>
    <row r="129" spans="2:9" x14ac:dyDescent="0.2">
      <c r="B129" s="23" t="s">
        <v>129</v>
      </c>
      <c r="C129" s="24" t="s">
        <v>130</v>
      </c>
      <c r="D129" s="20">
        <v>10000000</v>
      </c>
      <c r="E129" s="20">
        <v>549103.80000000109</v>
      </c>
      <c r="F129" s="20">
        <v>563974.27500000107</v>
      </c>
      <c r="G129" s="20">
        <v>563408.99500000011</v>
      </c>
      <c r="H129" s="20">
        <v>556174.46500000008</v>
      </c>
      <c r="I129" s="20">
        <f t="shared" ref="I129:I131" si="132">+E129+F129+G129+H129</f>
        <v>2232661.535000002</v>
      </c>
    </row>
    <row r="130" spans="2:9" x14ac:dyDescent="0.2">
      <c r="B130" s="23" t="s">
        <v>131</v>
      </c>
      <c r="C130" s="24" t="s">
        <v>132</v>
      </c>
      <c r="D130" s="20">
        <v>10000000</v>
      </c>
      <c r="E130" s="20">
        <v>536006.93999999948</v>
      </c>
      <c r="F130" s="20">
        <v>540194.21500000102</v>
      </c>
      <c r="G130" s="20">
        <v>539628.93500000006</v>
      </c>
      <c r="H130" s="20">
        <v>532394.40500000003</v>
      </c>
      <c r="I130" s="20">
        <f t="shared" si="132"/>
        <v>2148224.4950000006</v>
      </c>
    </row>
    <row r="131" spans="2:9" x14ac:dyDescent="0.2">
      <c r="B131" s="23" t="s">
        <v>133</v>
      </c>
      <c r="C131" s="24" t="s">
        <v>134</v>
      </c>
      <c r="D131" s="20">
        <v>100000</v>
      </c>
      <c r="E131" s="20">
        <v>413</v>
      </c>
      <c r="F131" s="20">
        <v>442.00322</v>
      </c>
      <c r="G131" s="20">
        <v>11325.109</v>
      </c>
      <c r="H131" s="20">
        <v>0</v>
      </c>
      <c r="I131" s="20">
        <f t="shared" si="132"/>
        <v>12180.112220000001</v>
      </c>
    </row>
    <row r="132" spans="2:9" x14ac:dyDescent="0.2">
      <c r="B132" s="37">
        <v>2372</v>
      </c>
      <c r="C132" s="38" t="s">
        <v>135</v>
      </c>
      <c r="D132" s="106">
        <f t="shared" ref="D132:I132" si="133">+D133</f>
        <v>300000</v>
      </c>
      <c r="E132" s="15">
        <f t="shared" si="133"/>
        <v>27675.023800000003</v>
      </c>
      <c r="F132" s="15">
        <f t="shared" si="133"/>
        <v>1984.9199999999998</v>
      </c>
      <c r="G132" s="15">
        <f t="shared" si="133"/>
        <v>97569.564400000003</v>
      </c>
      <c r="H132" s="15">
        <f t="shared" si="133"/>
        <v>0</v>
      </c>
      <c r="I132" s="15">
        <f t="shared" si="133"/>
        <v>127229.50820000001</v>
      </c>
    </row>
    <row r="133" spans="2:9" x14ac:dyDescent="0.2">
      <c r="B133" s="34" t="s">
        <v>136</v>
      </c>
      <c r="C133" s="81" t="s">
        <v>269</v>
      </c>
      <c r="D133" s="20">
        <v>300000</v>
      </c>
      <c r="E133" s="20">
        <v>27675.023800000003</v>
      </c>
      <c r="F133" s="20">
        <v>1984.9199999999998</v>
      </c>
      <c r="G133" s="20">
        <v>97569.564400000003</v>
      </c>
      <c r="H133" s="20">
        <v>0</v>
      </c>
      <c r="I133" s="20">
        <f>+E133+F133+G133+H133</f>
        <v>127229.50820000001</v>
      </c>
    </row>
    <row r="134" spans="2:9" x14ac:dyDescent="0.2">
      <c r="B134" s="25">
        <v>239</v>
      </c>
      <c r="C134" s="76" t="s">
        <v>270</v>
      </c>
      <c r="D134" s="12">
        <f t="shared" ref="D134" si="134">SUM(D135:D140)</f>
        <v>5850000</v>
      </c>
      <c r="E134" s="12">
        <f t="shared" ref="E134:I134" si="135">SUM(E135:E140)</f>
        <v>1167774.7901999999</v>
      </c>
      <c r="F134" s="12">
        <f t="shared" ref="F134:G134" si="136">SUM(F135:F140)</f>
        <v>486543.13203999994</v>
      </c>
      <c r="G134" s="12">
        <f t="shared" si="136"/>
        <v>441021.74179999996</v>
      </c>
      <c r="H134" s="12">
        <f t="shared" ref="H134" si="137">SUM(H135:H140)</f>
        <v>20009.17338</v>
      </c>
      <c r="I134" s="12">
        <f t="shared" si="135"/>
        <v>2115348.8374199998</v>
      </c>
    </row>
    <row r="135" spans="2:9" x14ac:dyDescent="0.2">
      <c r="B135" s="23" t="s">
        <v>137</v>
      </c>
      <c r="C135" s="71" t="s">
        <v>271</v>
      </c>
      <c r="D135" s="20">
        <v>500000</v>
      </c>
      <c r="E135" s="20">
        <v>8957.7254000000012</v>
      </c>
      <c r="F135" s="20">
        <v>11249.636400000001</v>
      </c>
      <c r="G135" s="20">
        <v>1185.0032000000001</v>
      </c>
      <c r="H135" s="20">
        <v>0</v>
      </c>
      <c r="I135" s="20">
        <f t="shared" ref="I135:I140" si="138">+E135+F135+G135+H135</f>
        <v>21392.365000000002</v>
      </c>
    </row>
    <row r="136" spans="2:9" ht="16.5" customHeight="1" x14ac:dyDescent="0.2">
      <c r="B136" s="23" t="s">
        <v>138</v>
      </c>
      <c r="C136" s="71" t="s">
        <v>272</v>
      </c>
      <c r="D136" s="20">
        <v>2000000</v>
      </c>
      <c r="E136" s="20">
        <v>1158817.0647999998</v>
      </c>
      <c r="F136" s="20">
        <v>147330.5166</v>
      </c>
      <c r="G136" s="20">
        <v>282710.99479999999</v>
      </c>
      <c r="H136" s="20">
        <v>10455.302199999998</v>
      </c>
      <c r="I136" s="20">
        <f t="shared" si="138"/>
        <v>1599313.8783999998</v>
      </c>
    </row>
    <row r="137" spans="2:9" x14ac:dyDescent="0.2">
      <c r="B137" s="23" t="s">
        <v>139</v>
      </c>
      <c r="C137" s="82" t="s">
        <v>273</v>
      </c>
      <c r="D137" s="20">
        <v>200000</v>
      </c>
      <c r="E137" s="20">
        <v>0</v>
      </c>
      <c r="F137" s="20">
        <v>0</v>
      </c>
      <c r="G137" s="20">
        <v>0</v>
      </c>
      <c r="H137" s="20">
        <v>0</v>
      </c>
      <c r="I137" s="20">
        <f t="shared" si="138"/>
        <v>0</v>
      </c>
    </row>
    <row r="138" spans="2:9" ht="16.5" customHeight="1" x14ac:dyDescent="0.2">
      <c r="B138" s="34" t="s">
        <v>140</v>
      </c>
      <c r="C138" s="81" t="s">
        <v>274</v>
      </c>
      <c r="D138" s="20">
        <v>100000</v>
      </c>
      <c r="E138" s="20">
        <v>0</v>
      </c>
      <c r="F138" s="20">
        <v>0</v>
      </c>
      <c r="G138" s="20">
        <v>0</v>
      </c>
      <c r="H138" s="20">
        <v>0</v>
      </c>
      <c r="I138" s="20">
        <f t="shared" si="138"/>
        <v>0</v>
      </c>
    </row>
    <row r="139" spans="2:9" x14ac:dyDescent="0.2">
      <c r="B139" s="34" t="s">
        <v>141</v>
      </c>
      <c r="C139" s="81" t="s">
        <v>275</v>
      </c>
      <c r="D139" s="20">
        <v>50000</v>
      </c>
      <c r="E139" s="20">
        <v>0</v>
      </c>
      <c r="F139" s="20">
        <v>15990.002999999999</v>
      </c>
      <c r="G139" s="20">
        <v>15549.9928</v>
      </c>
      <c r="H139" s="20">
        <v>0</v>
      </c>
      <c r="I139" s="20">
        <f t="shared" si="138"/>
        <v>31539.995799999997</v>
      </c>
    </row>
    <row r="140" spans="2:9" x14ac:dyDescent="0.2">
      <c r="B140" s="23" t="s">
        <v>142</v>
      </c>
      <c r="C140" s="71" t="s">
        <v>276</v>
      </c>
      <c r="D140" s="20">
        <v>3000000</v>
      </c>
      <c r="E140" s="20">
        <v>0</v>
      </c>
      <c r="F140" s="20">
        <v>311972.97603999998</v>
      </c>
      <c r="G140" s="20">
        <v>141575.75099999999</v>
      </c>
      <c r="H140" s="20">
        <v>9553.8711800000001</v>
      </c>
      <c r="I140" s="20">
        <f t="shared" si="138"/>
        <v>463102.59821999999</v>
      </c>
    </row>
    <row r="141" spans="2:9" x14ac:dyDescent="0.2">
      <c r="B141" s="31">
        <v>24</v>
      </c>
      <c r="C141" s="41" t="s">
        <v>143</v>
      </c>
      <c r="D141" s="9">
        <f t="shared" ref="D141:I141" si="139">+D142</f>
        <v>2300000</v>
      </c>
      <c r="E141" s="9">
        <f t="shared" si="139"/>
        <v>0</v>
      </c>
      <c r="F141" s="9">
        <f t="shared" si="139"/>
        <v>5000000</v>
      </c>
      <c r="G141" s="9">
        <f t="shared" si="139"/>
        <v>199394.13</v>
      </c>
      <c r="H141" s="9">
        <f t="shared" si="139"/>
        <v>0</v>
      </c>
      <c r="I141" s="9">
        <f t="shared" si="139"/>
        <v>5199394.13</v>
      </c>
    </row>
    <row r="142" spans="2:9" ht="25.5" x14ac:dyDescent="0.2">
      <c r="B142" s="25">
        <v>241</v>
      </c>
      <c r="C142" s="76" t="s">
        <v>300</v>
      </c>
      <c r="D142" s="30">
        <f t="shared" ref="D142:I142" si="140">+D143+D144</f>
        <v>2300000</v>
      </c>
      <c r="E142" s="30">
        <f t="shared" si="140"/>
        <v>0</v>
      </c>
      <c r="F142" s="30">
        <f t="shared" si="140"/>
        <v>5000000</v>
      </c>
      <c r="G142" s="30">
        <f t="shared" si="140"/>
        <v>199394.13</v>
      </c>
      <c r="H142" s="30">
        <f t="shared" si="140"/>
        <v>0</v>
      </c>
      <c r="I142" s="30">
        <f t="shared" si="140"/>
        <v>5199394.13</v>
      </c>
    </row>
    <row r="143" spans="2:9" ht="18" customHeight="1" x14ac:dyDescent="0.2">
      <c r="B143" s="23" t="s">
        <v>145</v>
      </c>
      <c r="C143" s="33" t="s">
        <v>277</v>
      </c>
      <c r="D143" s="20">
        <v>1000000</v>
      </c>
      <c r="E143" s="20">
        <v>0</v>
      </c>
      <c r="F143" s="20">
        <v>0</v>
      </c>
      <c r="G143" s="20">
        <v>0</v>
      </c>
      <c r="H143" s="20">
        <v>0</v>
      </c>
      <c r="I143" s="20">
        <f t="shared" ref="I143:I144" si="141">+E143+F143+G143+H143</f>
        <v>0</v>
      </c>
    </row>
    <row r="144" spans="2:9" ht="20.25" customHeight="1" x14ac:dyDescent="0.2">
      <c r="B144" s="34" t="s">
        <v>294</v>
      </c>
      <c r="C144" s="67" t="s">
        <v>301</v>
      </c>
      <c r="D144" s="20">
        <v>1300000</v>
      </c>
      <c r="E144" s="20">
        <v>0</v>
      </c>
      <c r="F144" s="20">
        <v>5000000</v>
      </c>
      <c r="G144" s="20">
        <v>199394.13</v>
      </c>
      <c r="H144" s="20">
        <v>0</v>
      </c>
      <c r="I144" s="20">
        <f t="shared" si="141"/>
        <v>5199394.13</v>
      </c>
    </row>
    <row r="145" spans="2:9" ht="27" customHeight="1" x14ac:dyDescent="0.2">
      <c r="B145" s="31">
        <v>26</v>
      </c>
      <c r="C145" s="107" t="s">
        <v>148</v>
      </c>
      <c r="D145" s="9">
        <f t="shared" ref="D145" si="142">+D146+D151+D154+D157+D160</f>
        <v>50761669</v>
      </c>
      <c r="E145" s="9">
        <f t="shared" ref="E145:I145" si="143">+E146+E151+E154+E157+E160</f>
        <v>406394.82019999996</v>
      </c>
      <c r="F145" s="9">
        <f t="shared" ref="F145:G145" si="144">+F146+F151+F154+F157+F160</f>
        <v>3879012.3292</v>
      </c>
      <c r="G145" s="9">
        <f t="shared" si="144"/>
        <v>14720525.051400002</v>
      </c>
      <c r="H145" s="9">
        <f t="shared" ref="H145" si="145">+H146+H151+H154+H157+H160</f>
        <v>970139.99719999998</v>
      </c>
      <c r="I145" s="9">
        <f t="shared" si="143"/>
        <v>19976072.197999999</v>
      </c>
    </row>
    <row r="146" spans="2:9" ht="15" customHeight="1" x14ac:dyDescent="0.2">
      <c r="B146" s="25">
        <v>261</v>
      </c>
      <c r="C146" s="76" t="s">
        <v>149</v>
      </c>
      <c r="D146" s="12">
        <f t="shared" ref="D146" si="146">+D147+D148+D149+D150</f>
        <v>9881669</v>
      </c>
      <c r="E146" s="12">
        <f t="shared" ref="E146:I146" si="147">+E147+E148+E149+E150</f>
        <v>406394.82019999996</v>
      </c>
      <c r="F146" s="12">
        <f t="shared" ref="F146:G146" si="148">+F147+F148+F149+F150</f>
        <v>735352.32919999992</v>
      </c>
      <c r="G146" s="12">
        <f t="shared" si="148"/>
        <v>13725845.231400002</v>
      </c>
      <c r="H146" s="12">
        <f t="shared" ref="H146" si="149">+H147+H148+H149+H150</f>
        <v>187799.99720000001</v>
      </c>
      <c r="I146" s="12">
        <f t="shared" si="147"/>
        <v>15055392.378</v>
      </c>
    </row>
    <row r="147" spans="2:9" x14ac:dyDescent="0.2">
      <c r="B147" s="23" t="s">
        <v>150</v>
      </c>
      <c r="C147" s="71" t="s">
        <v>278</v>
      </c>
      <c r="D147" s="20">
        <v>1000000</v>
      </c>
      <c r="E147" s="20">
        <v>64664</v>
      </c>
      <c r="F147" s="20">
        <v>0</v>
      </c>
      <c r="G147" s="20">
        <v>0</v>
      </c>
      <c r="H147" s="20">
        <v>0</v>
      </c>
      <c r="I147" s="20">
        <f t="shared" ref="I147:I150" si="150">+E147+F147+G147+H147</f>
        <v>64664</v>
      </c>
    </row>
    <row r="148" spans="2:9" ht="17.25" customHeight="1" x14ac:dyDescent="0.2">
      <c r="B148" s="23" t="s">
        <v>151</v>
      </c>
      <c r="C148" s="71" t="s">
        <v>279</v>
      </c>
      <c r="D148" s="20">
        <v>7881669</v>
      </c>
      <c r="E148" s="20">
        <v>341730.82019999996</v>
      </c>
      <c r="F148" s="20">
        <v>735352.32919999992</v>
      </c>
      <c r="G148" s="20">
        <v>13725845.231400002</v>
      </c>
      <c r="H148" s="20">
        <v>7299.9991999999993</v>
      </c>
      <c r="I148" s="20">
        <f t="shared" si="150"/>
        <v>14810228.380000001</v>
      </c>
    </row>
    <row r="149" spans="2:9" ht="18" customHeight="1" x14ac:dyDescent="0.2">
      <c r="B149" s="23" t="s">
        <v>152</v>
      </c>
      <c r="C149" s="71" t="s">
        <v>153</v>
      </c>
      <c r="D149" s="20">
        <v>500000</v>
      </c>
      <c r="E149" s="20">
        <v>0</v>
      </c>
      <c r="F149" s="20">
        <v>0</v>
      </c>
      <c r="G149" s="20">
        <v>0</v>
      </c>
      <c r="H149" s="20">
        <v>180499.99800000002</v>
      </c>
      <c r="I149" s="20">
        <f t="shared" si="150"/>
        <v>180499.99800000002</v>
      </c>
    </row>
    <row r="150" spans="2:9" ht="18.75" customHeight="1" x14ac:dyDescent="0.2">
      <c r="B150" s="23" t="s">
        <v>154</v>
      </c>
      <c r="C150" s="71" t="s">
        <v>280</v>
      </c>
      <c r="D150" s="20">
        <v>500000</v>
      </c>
      <c r="E150" s="20">
        <v>0</v>
      </c>
      <c r="F150" s="20">
        <v>0</v>
      </c>
      <c r="G150" s="20">
        <v>0</v>
      </c>
      <c r="H150" s="20">
        <v>0</v>
      </c>
      <c r="I150" s="20">
        <f t="shared" si="150"/>
        <v>0</v>
      </c>
    </row>
    <row r="151" spans="2:9" ht="25.5" x14ac:dyDescent="0.2">
      <c r="B151" s="25">
        <v>262</v>
      </c>
      <c r="C151" s="76" t="s">
        <v>188</v>
      </c>
      <c r="D151" s="12">
        <f t="shared" ref="D151" si="151">+D152+D153</f>
        <v>100000</v>
      </c>
      <c r="E151" s="12">
        <f t="shared" ref="E151:I151" si="152">+E152+E153</f>
        <v>0</v>
      </c>
      <c r="F151" s="12">
        <f t="shared" ref="F151:G151" si="153">+F152+F153</f>
        <v>14160</v>
      </c>
      <c r="G151" s="12">
        <f t="shared" si="153"/>
        <v>994679.82000000007</v>
      </c>
      <c r="H151" s="12">
        <f t="shared" ref="H151" si="154">+H152+H153</f>
        <v>0</v>
      </c>
      <c r="I151" s="12">
        <f t="shared" si="152"/>
        <v>1008839.8200000001</v>
      </c>
    </row>
    <row r="152" spans="2:9" ht="18" customHeight="1" x14ac:dyDescent="0.2">
      <c r="B152" s="23" t="s">
        <v>155</v>
      </c>
      <c r="C152" s="71" t="s">
        <v>281</v>
      </c>
      <c r="D152" s="20">
        <v>50000</v>
      </c>
      <c r="E152" s="20">
        <v>0</v>
      </c>
      <c r="F152" s="20">
        <v>14160</v>
      </c>
      <c r="G152" s="20">
        <v>0</v>
      </c>
      <c r="H152" s="20">
        <v>0</v>
      </c>
      <c r="I152" s="20">
        <f t="shared" ref="I152:I153" si="155">+E152+F152+G152+H152</f>
        <v>14160</v>
      </c>
    </row>
    <row r="153" spans="2:9" ht="19.5" customHeight="1" x14ac:dyDescent="0.2">
      <c r="B153" s="23" t="s">
        <v>156</v>
      </c>
      <c r="C153" s="71" t="s">
        <v>282</v>
      </c>
      <c r="D153" s="20">
        <v>50000</v>
      </c>
      <c r="E153" s="20">
        <v>0</v>
      </c>
      <c r="F153" s="20">
        <v>0</v>
      </c>
      <c r="G153" s="20">
        <v>994679.82000000007</v>
      </c>
      <c r="H153" s="20">
        <v>0</v>
      </c>
      <c r="I153" s="20">
        <f t="shared" si="155"/>
        <v>994679.82000000007</v>
      </c>
    </row>
    <row r="154" spans="2:9" x14ac:dyDescent="0.2">
      <c r="B154" s="108">
        <v>264</v>
      </c>
      <c r="C154" s="29" t="s">
        <v>157</v>
      </c>
      <c r="D154" s="109">
        <f t="shared" ref="D154" si="156">+D155+D156</f>
        <v>10500000</v>
      </c>
      <c r="E154" s="12">
        <f t="shared" ref="E154:I154" si="157">+E155+E156</f>
        <v>0</v>
      </c>
      <c r="F154" s="12">
        <f t="shared" ref="F154:G154" si="158">+F155+F156</f>
        <v>3129500</v>
      </c>
      <c r="G154" s="12">
        <f t="shared" si="158"/>
        <v>0</v>
      </c>
      <c r="H154" s="12">
        <f t="shared" ref="H154" si="159">+H155+H156</f>
        <v>0</v>
      </c>
      <c r="I154" s="12">
        <f t="shared" si="157"/>
        <v>3129500</v>
      </c>
    </row>
    <row r="155" spans="2:9" ht="18.75" customHeight="1" x14ac:dyDescent="0.2">
      <c r="B155" s="23" t="s">
        <v>158</v>
      </c>
      <c r="C155" s="33" t="s">
        <v>283</v>
      </c>
      <c r="D155" s="20">
        <v>10000000</v>
      </c>
      <c r="E155" s="20">
        <v>0</v>
      </c>
      <c r="F155" s="20">
        <v>3129500</v>
      </c>
      <c r="G155" s="20">
        <v>0</v>
      </c>
      <c r="H155" s="20">
        <v>0</v>
      </c>
      <c r="I155" s="20">
        <f t="shared" ref="I155:I156" si="160">+E155+F155+G155+H155</f>
        <v>3129500</v>
      </c>
    </row>
    <row r="156" spans="2:9" ht="16.5" customHeight="1" x14ac:dyDescent="0.2">
      <c r="B156" s="34" t="s">
        <v>159</v>
      </c>
      <c r="C156" s="36" t="s">
        <v>284</v>
      </c>
      <c r="D156" s="20">
        <v>500000</v>
      </c>
      <c r="E156" s="20">
        <v>0</v>
      </c>
      <c r="F156" s="20">
        <v>0</v>
      </c>
      <c r="G156" s="20">
        <v>0</v>
      </c>
      <c r="H156" s="20">
        <v>0</v>
      </c>
      <c r="I156" s="20">
        <f t="shared" si="160"/>
        <v>0</v>
      </c>
    </row>
    <row r="157" spans="2:9" x14ac:dyDescent="0.2">
      <c r="B157" s="25">
        <v>265</v>
      </c>
      <c r="C157" s="76" t="s">
        <v>160</v>
      </c>
      <c r="D157" s="12">
        <f t="shared" ref="D157" si="161">+D158+D159</f>
        <v>3500000</v>
      </c>
      <c r="E157" s="12">
        <f t="shared" ref="E157:I157" si="162">+E158+E159</f>
        <v>0</v>
      </c>
      <c r="F157" s="12">
        <f t="shared" ref="F157:G157" si="163">+F158+F159</f>
        <v>0</v>
      </c>
      <c r="G157" s="12">
        <f t="shared" si="163"/>
        <v>0</v>
      </c>
      <c r="H157" s="12">
        <f t="shared" ref="H157" si="164">+H158+H159</f>
        <v>0</v>
      </c>
      <c r="I157" s="12">
        <f t="shared" si="162"/>
        <v>0</v>
      </c>
    </row>
    <row r="158" spans="2:9" x14ac:dyDescent="0.2">
      <c r="B158" s="34" t="s">
        <v>161</v>
      </c>
      <c r="C158" s="81" t="s">
        <v>285</v>
      </c>
      <c r="D158" s="20">
        <v>3000000</v>
      </c>
      <c r="E158" s="20">
        <v>0</v>
      </c>
      <c r="F158" s="20">
        <v>0</v>
      </c>
      <c r="G158" s="20">
        <v>0</v>
      </c>
      <c r="H158" s="20">
        <v>0</v>
      </c>
      <c r="I158" s="20">
        <f t="shared" ref="I158:I159" si="165">+E158+F158+G158+H158</f>
        <v>0</v>
      </c>
    </row>
    <row r="159" spans="2:9" x14ac:dyDescent="0.2">
      <c r="B159" s="34" t="s">
        <v>162</v>
      </c>
      <c r="C159" s="81" t="s">
        <v>286</v>
      </c>
      <c r="D159" s="20">
        <v>500000</v>
      </c>
      <c r="E159" s="20">
        <v>0</v>
      </c>
      <c r="F159" s="20">
        <v>0</v>
      </c>
      <c r="G159" s="20">
        <v>0</v>
      </c>
      <c r="H159" s="20">
        <v>0</v>
      </c>
      <c r="I159" s="20">
        <f t="shared" si="165"/>
        <v>0</v>
      </c>
    </row>
    <row r="160" spans="2:9" x14ac:dyDescent="0.2">
      <c r="B160" s="25">
        <v>268</v>
      </c>
      <c r="C160" s="76" t="s">
        <v>163</v>
      </c>
      <c r="D160" s="12">
        <f t="shared" ref="D160:I160" si="166">+D161</f>
        <v>26780000</v>
      </c>
      <c r="E160" s="12">
        <f t="shared" si="166"/>
        <v>0</v>
      </c>
      <c r="F160" s="12">
        <f t="shared" si="166"/>
        <v>0</v>
      </c>
      <c r="G160" s="12">
        <f t="shared" si="166"/>
        <v>0</v>
      </c>
      <c r="H160" s="12">
        <f t="shared" si="166"/>
        <v>782340</v>
      </c>
      <c r="I160" s="12">
        <f t="shared" si="166"/>
        <v>782340</v>
      </c>
    </row>
    <row r="161" spans="2:10" ht="18" customHeight="1" x14ac:dyDescent="0.2">
      <c r="B161" s="34" t="s">
        <v>164</v>
      </c>
      <c r="C161" s="36" t="s">
        <v>287</v>
      </c>
      <c r="D161" s="20">
        <v>26780000</v>
      </c>
      <c r="E161" s="20">
        <v>0</v>
      </c>
      <c r="F161" s="20">
        <v>0</v>
      </c>
      <c r="G161" s="20">
        <v>0</v>
      </c>
      <c r="H161" s="20">
        <v>782340</v>
      </c>
      <c r="I161" s="20">
        <f>+E161+F161+G161+H161</f>
        <v>782340</v>
      </c>
    </row>
    <row r="162" spans="2:10" x14ac:dyDescent="0.2">
      <c r="B162" s="42"/>
      <c r="C162" s="43"/>
      <c r="D162" s="44"/>
      <c r="E162" s="44"/>
      <c r="F162" s="44"/>
      <c r="G162" s="44"/>
      <c r="H162" s="44"/>
      <c r="I162" s="44"/>
    </row>
    <row r="163" spans="2:10" x14ac:dyDescent="0.2">
      <c r="B163" s="110"/>
      <c r="C163" s="46" t="s">
        <v>165</v>
      </c>
      <c r="D163" s="111">
        <f>+D5+D40+D86+D141+D145</f>
        <v>799481669</v>
      </c>
      <c r="E163" s="44">
        <f t="shared" ref="E163:I163" si="167">+E5+E40+E84+E86+E141+E145</f>
        <v>51288050.322336331</v>
      </c>
      <c r="F163" s="44">
        <f t="shared" si="167"/>
        <v>58403074.791176595</v>
      </c>
      <c r="G163" s="44">
        <f>+G5+G40+G84+G86+G141+G145</f>
        <v>72612914.696982145</v>
      </c>
      <c r="H163" s="44">
        <f t="shared" si="167"/>
        <v>49206294.495418534</v>
      </c>
      <c r="I163" s="44">
        <f t="shared" si="167"/>
        <v>231510334.30591357</v>
      </c>
    </row>
    <row r="164" spans="2:10" x14ac:dyDescent="0.2">
      <c r="B164" s="47"/>
      <c r="C164" s="48"/>
      <c r="D164" s="6"/>
      <c r="E164" s="6"/>
      <c r="F164" s="6"/>
      <c r="G164" s="6"/>
      <c r="H164" s="6"/>
      <c r="I164" s="6"/>
    </row>
    <row r="165" spans="2:10" ht="25.5" x14ac:dyDescent="0.2">
      <c r="B165" s="94" t="s">
        <v>166</v>
      </c>
      <c r="C165" s="49" t="s">
        <v>167</v>
      </c>
      <c r="D165" s="96">
        <f t="shared" ref="D165:I166" si="168">+D166</f>
        <v>20450000</v>
      </c>
      <c r="E165" s="6">
        <f t="shared" si="168"/>
        <v>1297691.4188017498</v>
      </c>
      <c r="F165" s="6">
        <f t="shared" si="168"/>
        <v>1297691.4188017498</v>
      </c>
      <c r="G165" s="6">
        <f t="shared" si="168"/>
        <v>1155356.8381556498</v>
      </c>
      <c r="H165" s="6">
        <f t="shared" si="168"/>
        <v>1157869.3541391499</v>
      </c>
      <c r="I165" s="6">
        <f t="shared" si="168"/>
        <v>4908609.0298982989</v>
      </c>
    </row>
    <row r="166" spans="2:10" ht="25.5" x14ac:dyDescent="0.2">
      <c r="B166" s="112" t="s">
        <v>168</v>
      </c>
      <c r="C166" s="51" t="s">
        <v>169</v>
      </c>
      <c r="D166" s="12">
        <f>+D167+D177</f>
        <v>20450000</v>
      </c>
      <c r="E166" s="12">
        <f t="shared" si="168"/>
        <v>1297691.4188017498</v>
      </c>
      <c r="F166" s="12">
        <f t="shared" si="168"/>
        <v>1297691.4188017498</v>
      </c>
      <c r="G166" s="12">
        <f t="shared" si="168"/>
        <v>1155356.8381556498</v>
      </c>
      <c r="H166" s="12">
        <f t="shared" si="168"/>
        <v>1157869.3541391499</v>
      </c>
      <c r="I166" s="12">
        <f t="shared" si="168"/>
        <v>4908609.0298982989</v>
      </c>
    </row>
    <row r="167" spans="2:10" ht="21" customHeight="1" x14ac:dyDescent="0.2">
      <c r="B167" s="7">
        <v>21</v>
      </c>
      <c r="C167" s="52" t="s">
        <v>5</v>
      </c>
      <c r="D167" s="9">
        <f t="shared" ref="D167:I167" si="169">+D168+D173</f>
        <v>19450000</v>
      </c>
      <c r="E167" s="9">
        <f t="shared" si="169"/>
        <v>1297691.4188017498</v>
      </c>
      <c r="F167" s="9">
        <f t="shared" si="169"/>
        <v>1297691.4188017498</v>
      </c>
      <c r="G167" s="9">
        <f t="shared" si="169"/>
        <v>1155356.8381556498</v>
      </c>
      <c r="H167" s="9">
        <f t="shared" si="169"/>
        <v>1157869.3541391499</v>
      </c>
      <c r="I167" s="9">
        <f t="shared" si="169"/>
        <v>4908609.0298982989</v>
      </c>
      <c r="J167" s="119"/>
    </row>
    <row r="168" spans="2:10" x14ac:dyDescent="0.2">
      <c r="B168" s="10" t="s">
        <v>170</v>
      </c>
      <c r="C168" s="53" t="s">
        <v>6</v>
      </c>
      <c r="D168" s="12">
        <f>+D169+D171</f>
        <v>16800000</v>
      </c>
      <c r="E168" s="12">
        <f t="shared" ref="E168:I169" si="170">+E169</f>
        <v>1132917.5824999998</v>
      </c>
      <c r="F168" s="12">
        <f t="shared" si="170"/>
        <v>1132917.5824999998</v>
      </c>
      <c r="G168" s="12">
        <f t="shared" si="170"/>
        <v>1008897.0634999999</v>
      </c>
      <c r="H168" s="12">
        <f t="shared" si="170"/>
        <v>1008897.0634999999</v>
      </c>
      <c r="I168" s="12">
        <f t="shared" si="170"/>
        <v>4283629.2919999994</v>
      </c>
      <c r="J168" s="119"/>
    </row>
    <row r="169" spans="2:10" x14ac:dyDescent="0.2">
      <c r="B169" s="13" t="s">
        <v>171</v>
      </c>
      <c r="C169" s="21" t="s">
        <v>7</v>
      </c>
      <c r="D169" s="15">
        <f>+D170</f>
        <v>15500000</v>
      </c>
      <c r="E169" s="15">
        <f t="shared" si="170"/>
        <v>1132917.5824999998</v>
      </c>
      <c r="F169" s="15">
        <f t="shared" si="170"/>
        <v>1132917.5824999998</v>
      </c>
      <c r="G169" s="15">
        <f t="shared" si="170"/>
        <v>1008897.0634999999</v>
      </c>
      <c r="H169" s="15">
        <f t="shared" si="170"/>
        <v>1008897.0634999999</v>
      </c>
      <c r="I169" s="15">
        <f t="shared" si="170"/>
        <v>4283629.2919999994</v>
      </c>
      <c r="J169" s="119"/>
    </row>
    <row r="170" spans="2:10" x14ac:dyDescent="0.2">
      <c r="B170" s="16" t="s">
        <v>8</v>
      </c>
      <c r="C170" s="19" t="s">
        <v>202</v>
      </c>
      <c r="D170" s="20">
        <v>15500000</v>
      </c>
      <c r="E170" s="20">
        <v>1132917.5824999998</v>
      </c>
      <c r="F170" s="20">
        <v>1132917.5824999998</v>
      </c>
      <c r="G170" s="20">
        <v>1008897.0634999999</v>
      </c>
      <c r="H170" s="20">
        <v>1008897.0634999999</v>
      </c>
      <c r="I170" s="20">
        <f>+E170+F170+G170+H170</f>
        <v>4283629.2919999994</v>
      </c>
      <c r="J170" s="120"/>
    </row>
    <row r="171" spans="2:10" x14ac:dyDescent="0.2">
      <c r="B171" s="13">
        <v>2114</v>
      </c>
      <c r="C171" s="21" t="s">
        <v>16</v>
      </c>
      <c r="D171" s="15">
        <f>+D172</f>
        <v>1300000</v>
      </c>
      <c r="E171" s="15">
        <f t="shared" ref="E171:I171" si="171">+E172</f>
        <v>0</v>
      </c>
      <c r="F171" s="15">
        <f t="shared" si="171"/>
        <v>0</v>
      </c>
      <c r="G171" s="15">
        <f t="shared" si="171"/>
        <v>0</v>
      </c>
      <c r="H171" s="15">
        <f t="shared" si="171"/>
        <v>0</v>
      </c>
      <c r="I171" s="15">
        <f t="shared" si="171"/>
        <v>0</v>
      </c>
      <c r="J171" s="120"/>
    </row>
    <row r="172" spans="2:10" x14ac:dyDescent="0.2">
      <c r="B172" s="16" t="s">
        <v>292</v>
      </c>
      <c r="C172" s="19" t="s">
        <v>288</v>
      </c>
      <c r="D172" s="20">
        <v>1300000</v>
      </c>
      <c r="E172" s="20">
        <v>0</v>
      </c>
      <c r="F172" s="20">
        <v>0</v>
      </c>
      <c r="G172" s="20">
        <v>0</v>
      </c>
      <c r="H172" s="20">
        <v>0</v>
      </c>
      <c r="I172" s="20">
        <f>+E172+F172+G172+H172</f>
        <v>0</v>
      </c>
      <c r="J172" s="119"/>
    </row>
    <row r="173" spans="2:10" x14ac:dyDescent="0.2">
      <c r="B173" s="25">
        <v>215</v>
      </c>
      <c r="C173" s="29" t="s">
        <v>37</v>
      </c>
      <c r="D173" s="12">
        <f t="shared" ref="D173" si="172">SUM(D174:D176)</f>
        <v>2650000</v>
      </c>
      <c r="E173" s="12">
        <f t="shared" ref="E173:I173" si="173">SUM(E174:E176)</f>
        <v>164773.83630175001</v>
      </c>
      <c r="F173" s="12">
        <f t="shared" ref="F173:G173" si="174">SUM(F174:F176)</f>
        <v>164773.83630175001</v>
      </c>
      <c r="G173" s="12">
        <f t="shared" si="174"/>
        <v>146459.77465564999</v>
      </c>
      <c r="H173" s="12">
        <f t="shared" ref="H173" si="175">SUM(H174:H176)</f>
        <v>148972.29063914999</v>
      </c>
      <c r="I173" s="12">
        <f t="shared" si="173"/>
        <v>624979.73789829994</v>
      </c>
      <c r="J173" s="119"/>
    </row>
    <row r="174" spans="2:10" x14ac:dyDescent="0.2">
      <c r="B174" s="23" t="s">
        <v>38</v>
      </c>
      <c r="C174" s="24" t="s">
        <v>209</v>
      </c>
      <c r="D174" s="20">
        <v>1300000</v>
      </c>
      <c r="E174" s="20">
        <v>77896.737944250024</v>
      </c>
      <c r="F174" s="20">
        <v>77896.737944250024</v>
      </c>
      <c r="G174" s="20">
        <v>69103.683147150005</v>
      </c>
      <c r="H174" s="20">
        <v>70833.29314715002</v>
      </c>
      <c r="I174" s="20">
        <f t="shared" ref="I174:I176" si="176">+E174+F174+G174+H174</f>
        <v>295730.45218280004</v>
      </c>
      <c r="J174" s="120"/>
    </row>
    <row r="175" spans="2:10" x14ac:dyDescent="0.2">
      <c r="B175" s="23" t="s">
        <v>39</v>
      </c>
      <c r="C175" s="24" t="s">
        <v>210</v>
      </c>
      <c r="D175" s="20">
        <v>1200000</v>
      </c>
      <c r="E175" s="20">
        <v>80437.148357499973</v>
      </c>
      <c r="F175" s="20">
        <v>80437.148357499973</v>
      </c>
      <c r="G175" s="20">
        <v>71631.691508499978</v>
      </c>
      <c r="H175" s="20">
        <v>71631.691508499978</v>
      </c>
      <c r="I175" s="20">
        <f t="shared" si="176"/>
        <v>304137.67973199987</v>
      </c>
      <c r="J175" s="119"/>
    </row>
    <row r="176" spans="2:10" x14ac:dyDescent="0.2">
      <c r="B176" s="23" t="s">
        <v>40</v>
      </c>
      <c r="C176" s="24" t="s">
        <v>211</v>
      </c>
      <c r="D176" s="20">
        <v>150000</v>
      </c>
      <c r="E176" s="20">
        <v>6439.9500000000007</v>
      </c>
      <c r="F176" s="20">
        <v>6439.9500000000007</v>
      </c>
      <c r="G176" s="20">
        <v>5724.4000000000005</v>
      </c>
      <c r="H176" s="20">
        <v>6507.3059835000004</v>
      </c>
      <c r="I176" s="125">
        <f t="shared" si="176"/>
        <v>25111.605983500005</v>
      </c>
      <c r="J176" s="119"/>
    </row>
    <row r="177" spans="2:10" x14ac:dyDescent="0.2">
      <c r="B177" s="31">
        <v>22</v>
      </c>
      <c r="C177" s="32" t="s">
        <v>41</v>
      </c>
      <c r="D177" s="9">
        <f t="shared" ref="D177:I177" si="177">+D178</f>
        <v>1000000</v>
      </c>
      <c r="E177" s="9">
        <f t="shared" si="177"/>
        <v>0</v>
      </c>
      <c r="F177" s="9">
        <f t="shared" si="177"/>
        <v>0</v>
      </c>
      <c r="G177" s="9">
        <f t="shared" si="177"/>
        <v>0</v>
      </c>
      <c r="H177" s="9">
        <f t="shared" si="177"/>
        <v>0</v>
      </c>
      <c r="I177" s="9">
        <f t="shared" si="177"/>
        <v>0</v>
      </c>
      <c r="J177" s="119"/>
    </row>
    <row r="178" spans="2:10" ht="13.5" customHeight="1" x14ac:dyDescent="0.2">
      <c r="B178" s="25">
        <v>225</v>
      </c>
      <c r="C178" s="99" t="s">
        <v>64</v>
      </c>
      <c r="D178" s="12">
        <f t="shared" ref="D178" si="178">SUM(D179:D179)</f>
        <v>1000000</v>
      </c>
      <c r="E178" s="117">
        <f t="shared" ref="E178:I178" si="179">+E179</f>
        <v>0</v>
      </c>
      <c r="F178" s="117">
        <f t="shared" si="179"/>
        <v>0</v>
      </c>
      <c r="G178" s="117">
        <f>+G179</f>
        <v>0</v>
      </c>
      <c r="H178" s="117">
        <f t="shared" si="179"/>
        <v>0</v>
      </c>
      <c r="I178" s="117">
        <f t="shared" si="179"/>
        <v>0</v>
      </c>
      <c r="J178" s="119"/>
    </row>
    <row r="179" spans="2:10" ht="16.5" customHeight="1" x14ac:dyDescent="0.2">
      <c r="B179" s="23" t="s">
        <v>66</v>
      </c>
      <c r="C179" s="101" t="s">
        <v>183</v>
      </c>
      <c r="D179" s="20">
        <v>1000000</v>
      </c>
      <c r="E179" s="20">
        <v>0</v>
      </c>
      <c r="F179" s="20">
        <v>0</v>
      </c>
      <c r="G179" s="20">
        <v>0</v>
      </c>
      <c r="H179" s="20">
        <v>0</v>
      </c>
      <c r="I179" s="20">
        <f>+E179+F179+G179+H179</f>
        <v>0</v>
      </c>
      <c r="J179" s="119"/>
    </row>
    <row r="180" spans="2:10" ht="15" customHeight="1" x14ac:dyDescent="0.2">
      <c r="B180" s="54"/>
      <c r="C180" s="55"/>
      <c r="D180" s="44"/>
      <c r="E180" s="44"/>
      <c r="F180" s="44"/>
      <c r="G180" s="44"/>
      <c r="H180" s="44"/>
      <c r="I180" s="44"/>
      <c r="J180" s="119"/>
    </row>
    <row r="181" spans="2:10" x14ac:dyDescent="0.2">
      <c r="B181" s="110"/>
      <c r="C181" s="56" t="s">
        <v>173</v>
      </c>
      <c r="D181" s="111">
        <f t="shared" ref="D181:I181" si="180">+D165</f>
        <v>20450000</v>
      </c>
      <c r="E181" s="44">
        <f t="shared" si="180"/>
        <v>1297691.4188017498</v>
      </c>
      <c r="F181" s="44">
        <f t="shared" si="180"/>
        <v>1297691.4188017498</v>
      </c>
      <c r="G181" s="44">
        <f t="shared" si="180"/>
        <v>1155356.8381556498</v>
      </c>
      <c r="H181" s="44">
        <f t="shared" ref="H181" si="181">+H165</f>
        <v>1157869.3541391499</v>
      </c>
      <c r="I181" s="44">
        <f t="shared" si="180"/>
        <v>4908609.0298982989</v>
      </c>
    </row>
    <row r="182" spans="2:10" x14ac:dyDescent="0.2">
      <c r="B182" s="47"/>
      <c r="C182" s="48"/>
      <c r="D182" s="6"/>
      <c r="E182" s="6"/>
      <c r="F182" s="6"/>
      <c r="G182" s="6"/>
      <c r="H182" s="6"/>
      <c r="I182" s="6"/>
    </row>
    <row r="183" spans="2:10" ht="25.5" x14ac:dyDescent="0.2">
      <c r="B183" s="94" t="s">
        <v>174</v>
      </c>
      <c r="C183" s="49" t="s">
        <v>175</v>
      </c>
      <c r="D183" s="96">
        <f t="shared" ref="D183:I184" si="182">+D184</f>
        <v>120850000</v>
      </c>
      <c r="E183" s="6">
        <f t="shared" si="182"/>
        <v>8430303.2076442521</v>
      </c>
      <c r="F183" s="6">
        <f t="shared" si="182"/>
        <v>8532249.0973200016</v>
      </c>
      <c r="G183" s="6">
        <f t="shared" si="182"/>
        <v>8441120.3432765007</v>
      </c>
      <c r="H183" s="6">
        <f t="shared" si="182"/>
        <v>8418981.5765187517</v>
      </c>
      <c r="I183" s="6">
        <f t="shared" si="182"/>
        <v>33822654.224759504</v>
      </c>
    </row>
    <row r="184" spans="2:10" ht="28.5" customHeight="1" x14ac:dyDescent="0.2">
      <c r="B184" s="50" t="s">
        <v>168</v>
      </c>
      <c r="C184" s="84" t="s">
        <v>176</v>
      </c>
      <c r="D184" s="12">
        <f t="shared" si="182"/>
        <v>120850000</v>
      </c>
      <c r="E184" s="12">
        <f t="shared" ref="E184:I184" si="183">+E185+E195</f>
        <v>8430303.2076442521</v>
      </c>
      <c r="F184" s="12">
        <f t="shared" si="183"/>
        <v>8532249.0973200016</v>
      </c>
      <c r="G184" s="12">
        <f>+G185+G195</f>
        <v>8441120.3432765007</v>
      </c>
      <c r="H184" s="12">
        <f t="shared" si="183"/>
        <v>8418981.5765187517</v>
      </c>
      <c r="I184" s="12">
        <f t="shared" si="183"/>
        <v>33822654.224759504</v>
      </c>
    </row>
    <row r="185" spans="2:10" x14ac:dyDescent="0.2">
      <c r="B185" s="7">
        <v>21</v>
      </c>
      <c r="C185" s="52" t="s">
        <v>5</v>
      </c>
      <c r="D185" s="9">
        <f>+D186+D191+D195</f>
        <v>120850000</v>
      </c>
      <c r="E185" s="9">
        <f>+E186+E191</f>
        <v>8425394.4076442514</v>
      </c>
      <c r="F185" s="9">
        <f>+F186+F191</f>
        <v>8532249.0973200016</v>
      </c>
      <c r="G185" s="9">
        <f>+G186+G191</f>
        <v>8441120.3432765007</v>
      </c>
      <c r="H185" s="9">
        <f>+H186+H191</f>
        <v>8418981.5765187517</v>
      </c>
      <c r="I185" s="9">
        <f t="shared" ref="I185" si="184">+I186+I191</f>
        <v>33817745.424759507</v>
      </c>
    </row>
    <row r="186" spans="2:10" x14ac:dyDescent="0.2">
      <c r="B186" s="10">
        <v>211</v>
      </c>
      <c r="C186" s="53" t="s">
        <v>6</v>
      </c>
      <c r="D186" s="12">
        <f>+D187+D190</f>
        <v>93500000</v>
      </c>
      <c r="E186" s="12">
        <f t="shared" ref="E186:I186" si="185">+E187+E190</f>
        <v>7329936.557500001</v>
      </c>
      <c r="F186" s="12">
        <f t="shared" ref="F186:G186" si="186">+F187+F190</f>
        <v>7422886.1500000013</v>
      </c>
      <c r="G186" s="12">
        <f t="shared" si="186"/>
        <v>7343708.285000002</v>
      </c>
      <c r="H186" s="12">
        <f t="shared" ref="H186" si="187">+H187+H190</f>
        <v>7314844.1175000016</v>
      </c>
      <c r="I186" s="12">
        <f t="shared" si="185"/>
        <v>29411375.110000007</v>
      </c>
    </row>
    <row r="187" spans="2:10" x14ac:dyDescent="0.2">
      <c r="B187" s="13">
        <v>2111</v>
      </c>
      <c r="C187" s="21" t="s">
        <v>7</v>
      </c>
      <c r="D187" s="15">
        <f t="shared" ref="D187:I187" si="188">+D188</f>
        <v>86500000</v>
      </c>
      <c r="E187" s="15">
        <f t="shared" si="188"/>
        <v>7329936.557500001</v>
      </c>
      <c r="F187" s="15">
        <f t="shared" si="188"/>
        <v>7422886.1500000013</v>
      </c>
      <c r="G187" s="15">
        <f t="shared" si="188"/>
        <v>7343708.285000002</v>
      </c>
      <c r="H187" s="15">
        <f t="shared" si="188"/>
        <v>7314844.1175000016</v>
      </c>
      <c r="I187" s="15">
        <f t="shared" si="188"/>
        <v>29411375.110000007</v>
      </c>
    </row>
    <row r="188" spans="2:10" x14ac:dyDescent="0.2">
      <c r="B188" s="16" t="s">
        <v>8</v>
      </c>
      <c r="C188" s="19" t="s">
        <v>9</v>
      </c>
      <c r="D188" s="20">
        <v>86500000</v>
      </c>
      <c r="E188" s="20">
        <v>7329936.557500001</v>
      </c>
      <c r="F188" s="20">
        <v>7422886.1500000013</v>
      </c>
      <c r="G188" s="20">
        <v>7343708.285000002</v>
      </c>
      <c r="H188" s="20">
        <v>7314844.1175000016</v>
      </c>
      <c r="I188" s="20">
        <f>+E188+F188+G188+H188</f>
        <v>29411375.110000007</v>
      </c>
    </row>
    <row r="189" spans="2:10" x14ac:dyDescent="0.2">
      <c r="B189" s="13">
        <v>2114</v>
      </c>
      <c r="C189" s="21" t="s">
        <v>16</v>
      </c>
      <c r="D189" s="15">
        <f>+D190</f>
        <v>7000000</v>
      </c>
      <c r="E189" s="15">
        <f t="shared" ref="E189" si="189">+E190</f>
        <v>0</v>
      </c>
      <c r="F189" s="15">
        <f t="shared" ref="F189:H189" si="190">+F190</f>
        <v>0</v>
      </c>
      <c r="G189" s="15">
        <f t="shared" si="190"/>
        <v>0</v>
      </c>
      <c r="H189" s="15">
        <f t="shared" si="190"/>
        <v>0</v>
      </c>
      <c r="I189" s="15">
        <f t="shared" ref="I189" si="191">+I190</f>
        <v>0</v>
      </c>
    </row>
    <row r="190" spans="2:10" x14ac:dyDescent="0.2">
      <c r="B190" s="16" t="s">
        <v>172</v>
      </c>
      <c r="C190" s="19" t="s">
        <v>16</v>
      </c>
      <c r="D190" s="20">
        <v>7000000</v>
      </c>
      <c r="E190" s="20">
        <v>0</v>
      </c>
      <c r="F190" s="20">
        <v>0</v>
      </c>
      <c r="G190" s="20">
        <v>0</v>
      </c>
      <c r="H190" s="20">
        <v>0</v>
      </c>
      <c r="I190" s="20">
        <f>+E190+F190+G190+H190</f>
        <v>0</v>
      </c>
    </row>
    <row r="191" spans="2:10" x14ac:dyDescent="0.2">
      <c r="B191" s="25">
        <v>2151</v>
      </c>
      <c r="C191" s="76" t="s">
        <v>37</v>
      </c>
      <c r="D191" s="12">
        <f>SUM(D192:D194)</f>
        <v>13350000</v>
      </c>
      <c r="E191" s="12">
        <f t="shared" ref="E191:I191" si="192">+E192+E193+E194</f>
        <v>1095457.8501442496</v>
      </c>
      <c r="F191" s="12">
        <f t="shared" ref="F191:G191" si="193">+F192+F193+F194</f>
        <v>1109362.9473199996</v>
      </c>
      <c r="G191" s="12">
        <f t="shared" si="193"/>
        <v>1097412.0582764996</v>
      </c>
      <c r="H191" s="12">
        <f t="shared" ref="H191" si="194">+H192+H193+H194</f>
        <v>1104137.4590187497</v>
      </c>
      <c r="I191" s="12">
        <f t="shared" si="192"/>
        <v>4406370.3147594985</v>
      </c>
    </row>
    <row r="192" spans="2:10" x14ac:dyDescent="0.2">
      <c r="B192" s="23" t="s">
        <v>38</v>
      </c>
      <c r="C192" s="24" t="s">
        <v>209</v>
      </c>
      <c r="D192" s="20">
        <v>6000000</v>
      </c>
      <c r="E192" s="20">
        <v>514838.26461674954</v>
      </c>
      <c r="F192" s="20">
        <v>521428.39072499954</v>
      </c>
      <c r="G192" s="20">
        <v>515814.68009649951</v>
      </c>
      <c r="H192" s="20">
        <v>517227.43062074948</v>
      </c>
      <c r="I192" s="20">
        <f t="shared" ref="I192:I194" si="195">+E192+F192+G192+H192</f>
        <v>2069308.7660589982</v>
      </c>
    </row>
    <row r="193" spans="2:9" x14ac:dyDescent="0.2">
      <c r="B193" s="23" t="s">
        <v>39</v>
      </c>
      <c r="C193" s="24" t="s">
        <v>210</v>
      </c>
      <c r="D193" s="20">
        <v>6500000</v>
      </c>
      <c r="E193" s="20">
        <v>520425.49558250012</v>
      </c>
      <c r="F193" s="20">
        <v>527024.91665000014</v>
      </c>
      <c r="G193" s="20">
        <v>521403.28823500016</v>
      </c>
      <c r="H193" s="20">
        <v>519353.93234250013</v>
      </c>
      <c r="I193" s="20">
        <f t="shared" si="195"/>
        <v>2088207.6328100006</v>
      </c>
    </row>
    <row r="194" spans="2:9" x14ac:dyDescent="0.2">
      <c r="B194" s="23" t="s">
        <v>40</v>
      </c>
      <c r="C194" s="24" t="s">
        <v>211</v>
      </c>
      <c r="D194" s="20">
        <v>850000</v>
      </c>
      <c r="E194" s="20">
        <v>60194.089944999992</v>
      </c>
      <c r="F194" s="20">
        <v>60909.639944999995</v>
      </c>
      <c r="G194" s="20">
        <v>60194.089944999992</v>
      </c>
      <c r="H194" s="20">
        <v>67556.096055499962</v>
      </c>
      <c r="I194" s="20">
        <f t="shared" si="195"/>
        <v>248853.91589049995</v>
      </c>
    </row>
    <row r="195" spans="2:9" x14ac:dyDescent="0.2">
      <c r="B195" s="31">
        <v>22</v>
      </c>
      <c r="C195" s="32" t="s">
        <v>41</v>
      </c>
      <c r="D195" s="9">
        <f t="shared" ref="D195:I195" si="196">+D196</f>
        <v>14000000</v>
      </c>
      <c r="E195" s="9">
        <f t="shared" si="196"/>
        <v>4908.8</v>
      </c>
      <c r="F195" s="9">
        <f t="shared" si="196"/>
        <v>0</v>
      </c>
      <c r="G195" s="9">
        <f t="shared" si="196"/>
        <v>0</v>
      </c>
      <c r="H195" s="9">
        <f t="shared" si="196"/>
        <v>0</v>
      </c>
      <c r="I195" s="9">
        <f t="shared" si="196"/>
        <v>4908.8</v>
      </c>
    </row>
    <row r="196" spans="2:9" x14ac:dyDescent="0.2">
      <c r="B196" s="25">
        <v>222</v>
      </c>
      <c r="C196" s="99" t="s">
        <v>54</v>
      </c>
      <c r="D196" s="12">
        <f t="shared" ref="D196:I196" si="197">SUM(D197:D198)</f>
        <v>14000000</v>
      </c>
      <c r="E196" s="12">
        <f t="shared" si="197"/>
        <v>4908.8</v>
      </c>
      <c r="F196" s="12">
        <f t="shared" si="197"/>
        <v>0</v>
      </c>
      <c r="G196" s="12">
        <f t="shared" si="197"/>
        <v>0</v>
      </c>
      <c r="H196" s="12">
        <f t="shared" si="197"/>
        <v>0</v>
      </c>
      <c r="I196" s="12">
        <f t="shared" si="197"/>
        <v>4908.8</v>
      </c>
    </row>
    <row r="197" spans="2:9" x14ac:dyDescent="0.2">
      <c r="B197" s="34" t="s">
        <v>55</v>
      </c>
      <c r="C197" s="24" t="s">
        <v>218</v>
      </c>
      <c r="D197" s="20">
        <v>13000000</v>
      </c>
      <c r="E197" s="20">
        <v>0</v>
      </c>
      <c r="F197" s="20">
        <v>0</v>
      </c>
      <c r="G197" s="20">
        <v>0</v>
      </c>
      <c r="H197" s="20">
        <v>0</v>
      </c>
      <c r="I197" s="20">
        <f t="shared" ref="I197:I198" si="198">+E197+F197+G197+H197</f>
        <v>0</v>
      </c>
    </row>
    <row r="198" spans="2:9" x14ac:dyDescent="0.2">
      <c r="B198" s="34" t="s">
        <v>56</v>
      </c>
      <c r="C198" s="24" t="s">
        <v>219</v>
      </c>
      <c r="D198" s="20">
        <v>1000000</v>
      </c>
      <c r="E198" s="20">
        <v>4908.8</v>
      </c>
      <c r="F198" s="20">
        <v>0</v>
      </c>
      <c r="G198" s="20">
        <v>0</v>
      </c>
      <c r="H198" s="20">
        <v>0</v>
      </c>
      <c r="I198" s="20">
        <f t="shared" si="198"/>
        <v>4908.8</v>
      </c>
    </row>
    <row r="199" spans="2:9" x14ac:dyDescent="0.2">
      <c r="B199" s="45"/>
      <c r="C199" s="55"/>
      <c r="D199" s="44"/>
      <c r="E199" s="44"/>
      <c r="F199" s="44"/>
      <c r="G199" s="44"/>
      <c r="H199" s="44"/>
      <c r="I199" s="44"/>
    </row>
    <row r="200" spans="2:9" x14ac:dyDescent="0.2">
      <c r="B200" s="45"/>
      <c r="C200" s="113" t="s">
        <v>177</v>
      </c>
      <c r="D200" s="44">
        <f>+D186+D191+D195</f>
        <v>120850000</v>
      </c>
      <c r="E200" s="44">
        <f t="shared" ref="E200:I200" si="199">+E186+E191</f>
        <v>8425394.4076442514</v>
      </c>
      <c r="F200" s="44">
        <f t="shared" si="199"/>
        <v>8532249.0973200016</v>
      </c>
      <c r="G200" s="44">
        <f>+G186+G191</f>
        <v>8441120.3432765007</v>
      </c>
      <c r="H200" s="44">
        <f t="shared" si="199"/>
        <v>8418981.5765187517</v>
      </c>
      <c r="I200" s="44">
        <f t="shared" si="199"/>
        <v>33817745.424759507</v>
      </c>
    </row>
    <row r="201" spans="2:9" x14ac:dyDescent="0.2">
      <c r="B201" s="47"/>
      <c r="C201" s="48"/>
      <c r="D201" s="6"/>
      <c r="E201" s="6"/>
      <c r="F201" s="6"/>
      <c r="G201" s="6"/>
      <c r="H201" s="6"/>
      <c r="I201" s="6"/>
    </row>
    <row r="202" spans="2:9" ht="41.25" customHeight="1" x14ac:dyDescent="0.2">
      <c r="B202" s="5" t="s">
        <v>178</v>
      </c>
      <c r="C202" s="114" t="s">
        <v>179</v>
      </c>
      <c r="D202" s="6">
        <f t="shared" ref="D202:I202" si="200">+D203</f>
        <v>11100000</v>
      </c>
      <c r="E202" s="6">
        <f t="shared" si="200"/>
        <v>552664.38180715009</v>
      </c>
      <c r="F202" s="6">
        <f t="shared" si="200"/>
        <v>486914.52180715004</v>
      </c>
      <c r="G202" s="6">
        <f t="shared" si="200"/>
        <v>486914.52180715004</v>
      </c>
      <c r="H202" s="6">
        <f t="shared" si="200"/>
        <v>764843.88180715009</v>
      </c>
      <c r="I202" s="6">
        <f t="shared" si="200"/>
        <v>2291337.3072286001</v>
      </c>
    </row>
    <row r="203" spans="2:9" x14ac:dyDescent="0.2">
      <c r="B203" s="58" t="s">
        <v>168</v>
      </c>
      <c r="C203" s="115" t="s">
        <v>180</v>
      </c>
      <c r="D203" s="59">
        <f>+D204+D214+D217</f>
        <v>11100000</v>
      </c>
      <c r="E203" s="59">
        <f t="shared" ref="E203:I203" si="201">+E204+E214+E217</f>
        <v>552664.38180715009</v>
      </c>
      <c r="F203" s="59">
        <f t="shared" ref="F203:G203" si="202">+F204+F214+F217</f>
        <v>486914.52180715004</v>
      </c>
      <c r="G203" s="59">
        <f t="shared" si="202"/>
        <v>486914.52180715004</v>
      </c>
      <c r="H203" s="59">
        <f t="shared" ref="H203" si="203">+H204+H214+H217</f>
        <v>764843.88180715009</v>
      </c>
      <c r="I203" s="59">
        <f t="shared" si="201"/>
        <v>2291337.3072286001</v>
      </c>
    </row>
    <row r="204" spans="2:9" x14ac:dyDescent="0.2">
      <c r="B204" s="7">
        <v>21</v>
      </c>
      <c r="C204" s="8" t="s">
        <v>5</v>
      </c>
      <c r="D204" s="9">
        <f t="shared" ref="D204:I204" si="204">+D205+D210</f>
        <v>4900000</v>
      </c>
      <c r="E204" s="9">
        <f t="shared" si="204"/>
        <v>486914.52180715004</v>
      </c>
      <c r="F204" s="9">
        <f t="shared" si="204"/>
        <v>486914.52180715004</v>
      </c>
      <c r="G204" s="9">
        <f t="shared" si="204"/>
        <v>486914.52180715004</v>
      </c>
      <c r="H204" s="9">
        <f t="shared" si="204"/>
        <v>487343.88180715003</v>
      </c>
      <c r="I204" s="9">
        <f t="shared" si="204"/>
        <v>1948087.4472286</v>
      </c>
    </row>
    <row r="205" spans="2:9" x14ac:dyDescent="0.2">
      <c r="B205" s="10">
        <v>211</v>
      </c>
      <c r="C205" s="53" t="s">
        <v>6</v>
      </c>
      <c r="D205" s="12">
        <f t="shared" ref="D205:I205" si="205">+D206</f>
        <v>4200000</v>
      </c>
      <c r="E205" s="12">
        <f t="shared" si="205"/>
        <v>423900.79850000003</v>
      </c>
      <c r="F205" s="12">
        <f t="shared" si="205"/>
        <v>423900.79850000003</v>
      </c>
      <c r="G205" s="12">
        <f t="shared" si="205"/>
        <v>423900.79850000003</v>
      </c>
      <c r="H205" s="12">
        <f t="shared" si="205"/>
        <v>423900.79850000003</v>
      </c>
      <c r="I205" s="12">
        <f t="shared" si="205"/>
        <v>1695603.1940000001</v>
      </c>
    </row>
    <row r="206" spans="2:9" x14ac:dyDescent="0.2">
      <c r="B206" s="13">
        <v>2111</v>
      </c>
      <c r="C206" s="21" t="s">
        <v>7</v>
      </c>
      <c r="D206" s="15">
        <f t="shared" ref="D206" si="206">+D207+D209</f>
        <v>4200000</v>
      </c>
      <c r="E206" s="15">
        <f t="shared" ref="E206:I206" si="207">+E207+E209</f>
        <v>423900.79850000003</v>
      </c>
      <c r="F206" s="15">
        <f t="shared" ref="F206:G206" si="208">+F207+F209</f>
        <v>423900.79850000003</v>
      </c>
      <c r="G206" s="15">
        <f t="shared" si="208"/>
        <v>423900.79850000003</v>
      </c>
      <c r="H206" s="15">
        <f t="shared" ref="H206" si="209">+H207+H209</f>
        <v>423900.79850000003</v>
      </c>
      <c r="I206" s="15">
        <f t="shared" si="207"/>
        <v>1695603.1940000001</v>
      </c>
    </row>
    <row r="207" spans="2:9" x14ac:dyDescent="0.2">
      <c r="B207" s="16" t="s">
        <v>8</v>
      </c>
      <c r="C207" s="19" t="s">
        <v>202</v>
      </c>
      <c r="D207" s="20">
        <v>3700000</v>
      </c>
      <c r="E207" s="20">
        <v>423900.79850000003</v>
      </c>
      <c r="F207" s="20">
        <v>423900.79850000003</v>
      </c>
      <c r="G207" s="20">
        <v>423900.79850000003</v>
      </c>
      <c r="H207" s="20">
        <v>423900.79850000003</v>
      </c>
      <c r="I207" s="20">
        <f>+E207+F207+G207+H207</f>
        <v>1695603.1940000001</v>
      </c>
    </row>
    <row r="208" spans="2:9" x14ac:dyDescent="0.2">
      <c r="B208" s="13">
        <v>2114</v>
      </c>
      <c r="C208" s="21" t="s">
        <v>16</v>
      </c>
      <c r="D208" s="15">
        <f>+D209</f>
        <v>500000</v>
      </c>
      <c r="E208" s="15">
        <f t="shared" ref="E208" si="210">+E209</f>
        <v>0</v>
      </c>
      <c r="F208" s="15">
        <f t="shared" ref="F208:H208" si="211">+F209</f>
        <v>0</v>
      </c>
      <c r="G208" s="15">
        <f t="shared" si="211"/>
        <v>0</v>
      </c>
      <c r="H208" s="15">
        <f t="shared" si="211"/>
        <v>0</v>
      </c>
      <c r="I208" s="15">
        <f t="shared" ref="I208" si="212">+I209</f>
        <v>0</v>
      </c>
    </row>
    <row r="209" spans="2:9" x14ac:dyDescent="0.2">
      <c r="B209" s="16" t="s">
        <v>172</v>
      </c>
      <c r="C209" s="19" t="s">
        <v>289</v>
      </c>
      <c r="D209" s="20">
        <v>500000</v>
      </c>
      <c r="E209" s="20">
        <v>0</v>
      </c>
      <c r="F209" s="20">
        <v>0</v>
      </c>
      <c r="G209" s="20">
        <v>0</v>
      </c>
      <c r="H209" s="20">
        <v>0</v>
      </c>
      <c r="I209" s="20">
        <f>+E209+F209+G209+H209</f>
        <v>0</v>
      </c>
    </row>
    <row r="210" spans="2:9" x14ac:dyDescent="0.2">
      <c r="B210" s="25">
        <v>215</v>
      </c>
      <c r="C210" s="76" t="s">
        <v>37</v>
      </c>
      <c r="D210" s="12">
        <f t="shared" ref="D210" si="213">+D211+D212+D213</f>
        <v>700000</v>
      </c>
      <c r="E210" s="12">
        <f t="shared" ref="E210:I210" si="214">+E211+E212+E213</f>
        <v>63013.723307149994</v>
      </c>
      <c r="F210" s="12">
        <f t="shared" ref="F210:G210" si="215">+F211+F212+F213</f>
        <v>63013.723307149994</v>
      </c>
      <c r="G210" s="12">
        <f t="shared" si="215"/>
        <v>63013.723307149994</v>
      </c>
      <c r="H210" s="12">
        <f t="shared" ref="H210" si="216">+H211+H212+H213</f>
        <v>63443.083307149995</v>
      </c>
      <c r="I210" s="12">
        <f t="shared" si="214"/>
        <v>252484.25322859999</v>
      </c>
    </row>
    <row r="211" spans="2:9" x14ac:dyDescent="0.2">
      <c r="B211" s="23" t="s">
        <v>38</v>
      </c>
      <c r="C211" s="24" t="s">
        <v>209</v>
      </c>
      <c r="D211" s="20">
        <v>300000</v>
      </c>
      <c r="E211" s="20">
        <v>30054.566613650004</v>
      </c>
      <c r="F211" s="20">
        <v>30054.566613650004</v>
      </c>
      <c r="G211" s="20">
        <v>30054.566613650004</v>
      </c>
      <c r="H211" s="20">
        <v>30054.566613650004</v>
      </c>
      <c r="I211" s="20">
        <f t="shared" ref="I211:I213" si="217">+E211+F211+G211+H211</f>
        <v>120218.26645460002</v>
      </c>
    </row>
    <row r="212" spans="2:9" x14ac:dyDescent="0.2">
      <c r="B212" s="23" t="s">
        <v>39</v>
      </c>
      <c r="C212" s="24" t="s">
        <v>210</v>
      </c>
      <c r="D212" s="20">
        <v>350000</v>
      </c>
      <c r="E212" s="20">
        <v>30096.956693499997</v>
      </c>
      <c r="F212" s="20">
        <v>30096.956693499997</v>
      </c>
      <c r="G212" s="20">
        <v>30096.956693499997</v>
      </c>
      <c r="H212" s="20">
        <v>30096.956693499997</v>
      </c>
      <c r="I212" s="20">
        <f t="shared" si="217"/>
        <v>120387.82677399999</v>
      </c>
    </row>
    <row r="213" spans="2:9" x14ac:dyDescent="0.2">
      <c r="B213" s="23" t="s">
        <v>40</v>
      </c>
      <c r="C213" s="24" t="s">
        <v>211</v>
      </c>
      <c r="D213" s="20">
        <v>50000</v>
      </c>
      <c r="E213" s="20">
        <v>2862.2</v>
      </c>
      <c r="F213" s="20">
        <v>2862.2</v>
      </c>
      <c r="G213" s="20">
        <v>2862.2</v>
      </c>
      <c r="H213" s="20">
        <v>3291.56</v>
      </c>
      <c r="I213" s="20">
        <f t="shared" si="217"/>
        <v>11878.159999999998</v>
      </c>
    </row>
    <row r="214" spans="2:9" x14ac:dyDescent="0.2">
      <c r="B214" s="31">
        <v>22</v>
      </c>
      <c r="C214" s="116" t="s">
        <v>41</v>
      </c>
      <c r="D214" s="9">
        <f t="shared" ref="D214:I214" si="218">+D215</f>
        <v>5000000</v>
      </c>
      <c r="E214" s="118">
        <f t="shared" si="218"/>
        <v>2000</v>
      </c>
      <c r="F214" s="118">
        <f t="shared" si="218"/>
        <v>0</v>
      </c>
      <c r="G214" s="118">
        <f t="shared" si="218"/>
        <v>0</v>
      </c>
      <c r="H214" s="118">
        <f t="shared" si="218"/>
        <v>0</v>
      </c>
      <c r="I214" s="118">
        <f t="shared" si="218"/>
        <v>2000</v>
      </c>
    </row>
    <row r="215" spans="2:9" x14ac:dyDescent="0.2">
      <c r="B215" s="25">
        <v>228</v>
      </c>
      <c r="C215" s="99" t="s">
        <v>290</v>
      </c>
      <c r="D215" s="12">
        <f t="shared" ref="D215:I215" si="219">SUM(D216:D216)</f>
        <v>5000000</v>
      </c>
      <c r="E215" s="117">
        <f t="shared" si="219"/>
        <v>2000</v>
      </c>
      <c r="F215" s="117">
        <f t="shared" si="219"/>
        <v>0</v>
      </c>
      <c r="G215" s="117">
        <f t="shared" si="219"/>
        <v>0</v>
      </c>
      <c r="H215" s="117">
        <f t="shared" si="219"/>
        <v>0</v>
      </c>
      <c r="I215" s="117">
        <f t="shared" si="219"/>
        <v>2000</v>
      </c>
    </row>
    <row r="216" spans="2:9" x14ac:dyDescent="0.2">
      <c r="B216" s="23" t="s">
        <v>81</v>
      </c>
      <c r="C216" s="33" t="s">
        <v>237</v>
      </c>
      <c r="D216" s="80">
        <v>5000000</v>
      </c>
      <c r="E216" s="20">
        <v>2000</v>
      </c>
      <c r="F216" s="20">
        <v>0</v>
      </c>
      <c r="G216" s="20">
        <v>0</v>
      </c>
      <c r="H216" s="20">
        <v>0</v>
      </c>
      <c r="I216" s="20">
        <f>+E216+F216+G216+H216</f>
        <v>2000</v>
      </c>
    </row>
    <row r="217" spans="2:9" x14ac:dyDescent="0.2">
      <c r="B217" s="31">
        <v>24</v>
      </c>
      <c r="C217" s="107" t="s">
        <v>143</v>
      </c>
      <c r="D217" s="9">
        <f>+D218</f>
        <v>1200000</v>
      </c>
      <c r="E217" s="9">
        <f t="shared" ref="E217:I217" si="220">+E218</f>
        <v>63749.86</v>
      </c>
      <c r="F217" s="9">
        <f t="shared" si="220"/>
        <v>0</v>
      </c>
      <c r="G217" s="9">
        <f t="shared" si="220"/>
        <v>0</v>
      </c>
      <c r="H217" s="9">
        <f t="shared" si="220"/>
        <v>277500</v>
      </c>
      <c r="I217" s="9">
        <f t="shared" si="220"/>
        <v>341249.86</v>
      </c>
    </row>
    <row r="218" spans="2:9" ht="15" customHeight="1" x14ac:dyDescent="0.2">
      <c r="B218" s="25">
        <v>241</v>
      </c>
      <c r="C218" s="76" t="s">
        <v>144</v>
      </c>
      <c r="D218" s="30">
        <f>+D219+D221</f>
        <v>1200000</v>
      </c>
      <c r="E218" s="12">
        <f t="shared" ref="E218:I218" si="221">+E219+E221</f>
        <v>63749.86</v>
      </c>
      <c r="F218" s="12">
        <f t="shared" ref="F218:G218" si="222">+F219+F221</f>
        <v>0</v>
      </c>
      <c r="G218" s="12">
        <f t="shared" si="222"/>
        <v>0</v>
      </c>
      <c r="H218" s="12">
        <f t="shared" ref="H218" si="223">+H219+H221</f>
        <v>277500</v>
      </c>
      <c r="I218" s="12">
        <f t="shared" si="221"/>
        <v>341249.86</v>
      </c>
    </row>
    <row r="219" spans="2:9" ht="15.75" customHeight="1" x14ac:dyDescent="0.2">
      <c r="B219" s="23" t="s">
        <v>145</v>
      </c>
      <c r="C219" s="33" t="s">
        <v>277</v>
      </c>
      <c r="D219" s="20">
        <v>500000</v>
      </c>
      <c r="E219" s="80">
        <v>0</v>
      </c>
      <c r="F219" s="80">
        <v>0</v>
      </c>
      <c r="G219" s="80">
        <v>0</v>
      </c>
      <c r="H219" s="80">
        <v>0</v>
      </c>
      <c r="I219" s="80">
        <f>+E219+F219+G219+H219</f>
        <v>0</v>
      </c>
    </row>
    <row r="220" spans="2:9" ht="15.75" customHeight="1" x14ac:dyDescent="0.2">
      <c r="B220" s="25">
        <v>247</v>
      </c>
      <c r="C220" s="29" t="s">
        <v>146</v>
      </c>
      <c r="D220" s="12">
        <f t="shared" ref="D220:I220" si="224">+D221</f>
        <v>700000</v>
      </c>
      <c r="E220" s="12">
        <f t="shared" si="224"/>
        <v>63749.86</v>
      </c>
      <c r="F220" s="12">
        <f t="shared" si="224"/>
        <v>0</v>
      </c>
      <c r="G220" s="12">
        <f t="shared" si="224"/>
        <v>0</v>
      </c>
      <c r="H220" s="12">
        <f t="shared" si="224"/>
        <v>277500</v>
      </c>
      <c r="I220" s="12">
        <f t="shared" si="224"/>
        <v>341249.86</v>
      </c>
    </row>
    <row r="221" spans="2:9" ht="18.75" customHeight="1" x14ac:dyDescent="0.2">
      <c r="B221" s="34" t="s">
        <v>147</v>
      </c>
      <c r="C221" s="81" t="s">
        <v>291</v>
      </c>
      <c r="D221" s="20">
        <v>700000</v>
      </c>
      <c r="E221" s="20">
        <v>63749.86</v>
      </c>
      <c r="F221" s="20">
        <v>0</v>
      </c>
      <c r="G221" s="20">
        <v>0</v>
      </c>
      <c r="H221" s="20">
        <v>277500</v>
      </c>
      <c r="I221" s="20">
        <f>+E221+F221+G221+H221</f>
        <v>341249.86</v>
      </c>
    </row>
    <row r="222" spans="2:9" ht="17.25" customHeight="1" x14ac:dyDescent="0.2">
      <c r="B222" s="60" t="s">
        <v>178</v>
      </c>
      <c r="C222" s="57" t="s">
        <v>181</v>
      </c>
      <c r="D222" s="44">
        <f t="shared" ref="D222:I222" si="225">+D204+D214+D217</f>
        <v>11100000</v>
      </c>
      <c r="E222" s="44">
        <f t="shared" si="225"/>
        <v>552664.38180715009</v>
      </c>
      <c r="F222" s="44">
        <f t="shared" si="225"/>
        <v>486914.52180715004</v>
      </c>
      <c r="G222" s="44">
        <f t="shared" si="225"/>
        <v>486914.52180715004</v>
      </c>
      <c r="H222" s="44">
        <f t="shared" ref="H222" si="226">+H204+H214+H217</f>
        <v>764843.88180715009</v>
      </c>
      <c r="I222" s="44">
        <f t="shared" si="225"/>
        <v>2291337.3072286001</v>
      </c>
    </row>
    <row r="223" spans="2:9" x14ac:dyDescent="0.2">
      <c r="B223" s="61"/>
      <c r="C223" s="62"/>
      <c r="D223" s="63"/>
      <c r="E223" s="63"/>
      <c r="F223" s="63"/>
      <c r="G223" s="63"/>
      <c r="H223" s="63"/>
      <c r="I223" s="63"/>
    </row>
    <row r="224" spans="2:9" x14ac:dyDescent="0.2">
      <c r="B224" s="64"/>
      <c r="C224" s="65" t="s">
        <v>182</v>
      </c>
      <c r="D224" s="66">
        <f t="shared" ref="D224:I224" si="227">+D4+D165+D183+D202</f>
        <v>951881669</v>
      </c>
      <c r="E224" s="66">
        <f t="shared" si="227"/>
        <v>61032936.44058948</v>
      </c>
      <c r="F224" s="66">
        <f t="shared" si="227"/>
        <v>68719929.829105496</v>
      </c>
      <c r="G224" s="66">
        <f t="shared" si="227"/>
        <v>82209084.400221452</v>
      </c>
      <c r="H224" s="66">
        <f t="shared" ref="H224" si="228">+H4+H165+H183+H202</f>
        <v>59181139.10788358</v>
      </c>
      <c r="I224" s="66">
        <f t="shared" si="227"/>
        <v>271143089.77780002</v>
      </c>
    </row>
    <row r="225" spans="1:9" s="75" customFormat="1" x14ac:dyDescent="0.2">
      <c r="B225" s="72"/>
      <c r="C225" s="73"/>
      <c r="D225" s="74"/>
      <c r="E225" s="74"/>
      <c r="F225" s="74"/>
      <c r="G225" s="74"/>
      <c r="H225" s="74"/>
      <c r="I225" s="74"/>
    </row>
    <row r="226" spans="1:9" s="75" customFormat="1" x14ac:dyDescent="0.2">
      <c r="B226" s="72"/>
      <c r="C226" s="73"/>
      <c r="D226" s="74"/>
      <c r="E226" s="74"/>
      <c r="F226" s="74"/>
      <c r="G226" s="74"/>
      <c r="H226" s="74"/>
      <c r="I226" s="74"/>
    </row>
    <row r="227" spans="1:9" s="75" customFormat="1" x14ac:dyDescent="0.2">
      <c r="B227" s="72"/>
      <c r="C227" s="73"/>
      <c r="D227" s="74"/>
      <c r="E227" s="74"/>
      <c r="F227" s="74"/>
      <c r="G227" s="74"/>
      <c r="H227" s="74"/>
      <c r="I227" s="74"/>
    </row>
    <row r="228" spans="1:9" s="75" customFormat="1" x14ac:dyDescent="0.2">
      <c r="B228" s="72"/>
      <c r="C228" s="73"/>
      <c r="D228" s="74"/>
      <c r="E228" s="74"/>
      <c r="F228" s="74"/>
      <c r="G228" s="74"/>
      <c r="H228" s="74"/>
      <c r="I228" s="74"/>
    </row>
    <row r="229" spans="1:9" s="75" customFormat="1" x14ac:dyDescent="0.2">
      <c r="B229" s="72"/>
      <c r="C229" s="73"/>
      <c r="D229" s="74"/>
      <c r="E229" s="74"/>
      <c r="F229" s="74"/>
      <c r="G229" s="74"/>
      <c r="H229" s="74"/>
      <c r="I229" s="74"/>
    </row>
    <row r="230" spans="1:9" s="75" customFormat="1" x14ac:dyDescent="0.2">
      <c r="B230" s="72"/>
      <c r="C230" s="73"/>
      <c r="D230" s="74"/>
      <c r="E230" s="74"/>
      <c r="F230" s="74"/>
      <c r="G230" s="74"/>
      <c r="H230" s="74"/>
      <c r="I230" s="74"/>
    </row>
    <row r="231" spans="1:9" s="75" customFormat="1" x14ac:dyDescent="0.2"/>
    <row r="232" spans="1:9" s="75" customFormat="1" x14ac:dyDescent="0.2">
      <c r="B232" s="87"/>
    </row>
    <row r="233" spans="1:9" ht="18.75" customHeight="1" x14ac:dyDescent="0.2">
      <c r="B233" s="88" t="s">
        <v>196</v>
      </c>
      <c r="C233" s="88"/>
      <c r="D233" s="67" t="s">
        <v>201</v>
      </c>
      <c r="I233" s="67" t="s">
        <v>297</v>
      </c>
    </row>
    <row r="234" spans="1:9" ht="17.25" customHeight="1" x14ac:dyDescent="0.2">
      <c r="A234" s="86"/>
      <c r="B234" s="89" t="s">
        <v>197</v>
      </c>
      <c r="C234" s="89"/>
      <c r="D234" s="86" t="s">
        <v>199</v>
      </c>
      <c r="F234" s="86"/>
      <c r="G234" s="86"/>
      <c r="H234" s="86"/>
      <c r="I234" s="86" t="s">
        <v>200</v>
      </c>
    </row>
    <row r="235" spans="1:9" ht="19.5" customHeight="1" x14ac:dyDescent="0.2">
      <c r="B235" s="90" t="s">
        <v>198</v>
      </c>
      <c r="C235" s="90"/>
      <c r="D235" s="68" t="s">
        <v>299</v>
      </c>
      <c r="E235" s="68"/>
      <c r="F235" s="68"/>
      <c r="G235" s="68"/>
      <c r="H235" s="68"/>
      <c r="I235" s="68" t="s">
        <v>298</v>
      </c>
    </row>
    <row r="236" spans="1:9" ht="26.25" customHeight="1" x14ac:dyDescent="0.2">
      <c r="B236" s="69"/>
      <c r="C236" s="83"/>
      <c r="D236" s="70"/>
      <c r="E236" s="70"/>
      <c r="F236" s="70"/>
      <c r="G236" s="70"/>
      <c r="H236" s="70"/>
      <c r="I236" s="70"/>
    </row>
    <row r="237" spans="1:9" ht="26.25" customHeight="1" x14ac:dyDescent="0.2">
      <c r="B237" s="69"/>
      <c r="C237" s="83"/>
      <c r="D237" s="70"/>
      <c r="E237" s="70"/>
      <c r="F237" s="70"/>
      <c r="G237" s="70"/>
      <c r="H237" s="70"/>
      <c r="I237" s="70"/>
    </row>
    <row r="238" spans="1:9" ht="26.25" customHeight="1" x14ac:dyDescent="0.2">
      <c r="B238" s="69"/>
      <c r="C238" s="83"/>
      <c r="D238" s="70"/>
      <c r="E238" s="70"/>
      <c r="F238" s="70"/>
      <c r="G238" s="70"/>
      <c r="H238" s="70"/>
      <c r="I238" s="70"/>
    </row>
    <row r="239" spans="1:9" ht="26.25" customHeight="1" x14ac:dyDescent="0.2">
      <c r="B239" s="69"/>
      <c r="C239" s="83"/>
      <c r="D239" s="70"/>
      <c r="E239" s="70"/>
      <c r="F239" s="70"/>
      <c r="G239" s="70"/>
      <c r="H239" s="70"/>
      <c r="I239" s="70"/>
    </row>
    <row r="242" spans="2:3" x14ac:dyDescent="0.2">
      <c r="B242" s="67" t="s">
        <v>304</v>
      </c>
    </row>
    <row r="243" spans="2:3" x14ac:dyDescent="0.2">
      <c r="B243" s="67" t="s">
        <v>296</v>
      </c>
    </row>
    <row r="246" spans="2:3" x14ac:dyDescent="0.2">
      <c r="B246" s="86" t="s">
        <v>306</v>
      </c>
      <c r="C246" s="86"/>
    </row>
    <row r="248" spans="2:3" ht="13.5" customHeight="1" x14ac:dyDescent="0.2"/>
  </sheetData>
  <autoFilter ref="B2:I226"/>
  <printOptions horizontalCentered="1"/>
  <pageMargins left="0.70866141732283472" right="0.70866141732283472" top="1.8897637795275593" bottom="0.74803149606299213" header="0" footer="0.31496062992125984"/>
  <pageSetup paperSize="5" scale="89" fitToHeight="0" orientation="landscape" horizontalDpi="4294967295" verticalDpi="4294967295" r:id="rId1"/>
  <headerFooter>
    <oddHeader>&amp;C&amp;G
TRIBUNAL SUPERIOR ELECTORAL 
DIRECCION FINANCIERA 
EJECUCION PRESUPUESTARIA AL 30 DE ABRIL 2023
VALORES EN RD$</oddHeader>
    <oddFooter>&amp;RPágina &amp;P</oddFooter>
  </headerFooter>
  <rowBreaks count="5" manualBreakCount="5">
    <brk id="33" max="9" man="1"/>
    <brk id="96" max="9" man="1"/>
    <brk id="158" max="9" man="1"/>
    <brk id="188" max="9" man="1"/>
    <brk id="220" max="9" man="1"/>
  </rowBreaks>
  <ignoredErrors>
    <ignoredError sqref="I9 E167 I93 I167 I171 I208 I220 I12 I27 I50 I65 I146 F170 F172:F173 F167:F168 I14 I16 I29 I31 I35 I53 I56 I59 I68 I73 I77 I98 I104 I106 I111:I112 I116 I120 I122 I125 I151 I154 I157 I160 I173 I210 I145 I168 I13" formula="1"/>
    <ignoredError sqref="B222 B183:B184 B202:B203 B165:B166" numberStoredAsText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 1</vt:lpstr>
      <vt:lpstr>'Hoja 1'!Área_de_impresión</vt:lpstr>
      <vt:lpstr>'Hoja 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Ariel Polanco Diaz</dc:creator>
  <cp:lastModifiedBy>Miguel Armando Bobadilla Puello</cp:lastModifiedBy>
  <cp:lastPrinted>2023-05-09T19:23:33Z</cp:lastPrinted>
  <dcterms:created xsi:type="dcterms:W3CDTF">2022-03-25T14:12:00Z</dcterms:created>
  <dcterms:modified xsi:type="dcterms:W3CDTF">2023-05-10T13:01:02Z</dcterms:modified>
</cp:coreProperties>
</file>