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tania.deleon\Desktop\LUCY\PORTAL TRANSPARENCIA\ENERO 2022\"/>
    </mc:Choice>
  </mc:AlternateContent>
  <bookViews>
    <workbookView xWindow="0" yWindow="0" windowWidth="28800" windowHeight="12300"/>
  </bookViews>
  <sheets>
    <sheet name="PERSONAL FIJO" sheetId="1" r:id="rId1"/>
  </sheets>
  <externalReferences>
    <externalReference r:id="rId2"/>
  </externalReferences>
  <definedNames>
    <definedName name="_xlnm._FilterDatabase" localSheetId="0" hidden="1">'PERSONAL FIJO'!$A$11:$Y$354</definedName>
    <definedName name="datos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4" i="1" l="1"/>
  <c r="M344" i="1" s="1"/>
  <c r="T355" i="1"/>
  <c r="L355" i="1"/>
  <c r="K355" i="1"/>
  <c r="I355" i="1"/>
  <c r="F355" i="1"/>
  <c r="J354" i="1"/>
  <c r="M354" i="1" s="1"/>
  <c r="J353" i="1"/>
  <c r="M353" i="1" s="1"/>
  <c r="J352" i="1"/>
  <c r="M352" i="1" s="1"/>
  <c r="J351" i="1"/>
  <c r="J350" i="1"/>
  <c r="M350" i="1" s="1"/>
  <c r="J349" i="1"/>
  <c r="M349" i="1" s="1"/>
  <c r="J348" i="1"/>
  <c r="J347" i="1"/>
  <c r="M347" i="1" s="1"/>
  <c r="J346" i="1"/>
  <c r="M346" i="1" s="1"/>
  <c r="J345" i="1"/>
  <c r="M345" i="1" s="1"/>
  <c r="J343" i="1"/>
  <c r="J342" i="1"/>
  <c r="M342" i="1" s="1"/>
  <c r="J341" i="1"/>
  <c r="N341" i="1" s="1"/>
  <c r="J340" i="1"/>
  <c r="M340" i="1" s="1"/>
  <c r="J339" i="1"/>
  <c r="N339" i="1" s="1"/>
  <c r="J338" i="1"/>
  <c r="J337" i="1"/>
  <c r="M337" i="1" s="1"/>
  <c r="J336" i="1"/>
  <c r="J335" i="1"/>
  <c r="J334" i="1"/>
  <c r="M334" i="1" s="1"/>
  <c r="J333" i="1"/>
  <c r="J332" i="1"/>
  <c r="M332" i="1" s="1"/>
  <c r="J331" i="1"/>
  <c r="N331" i="1" s="1"/>
  <c r="J330" i="1"/>
  <c r="M330" i="1" s="1"/>
  <c r="J329" i="1"/>
  <c r="M329" i="1" s="1"/>
  <c r="J328" i="1"/>
  <c r="M328" i="1" s="1"/>
  <c r="J327" i="1"/>
  <c r="N327" i="1" s="1"/>
  <c r="J326" i="1"/>
  <c r="M326" i="1" s="1"/>
  <c r="J325" i="1"/>
  <c r="M325" i="1" s="1"/>
  <c r="J324" i="1"/>
  <c r="M324" i="1" s="1"/>
  <c r="J323" i="1"/>
  <c r="N323" i="1" s="1"/>
  <c r="J322" i="1"/>
  <c r="J321" i="1"/>
  <c r="J320" i="1"/>
  <c r="J319" i="1"/>
  <c r="N319" i="1" s="1"/>
  <c r="J318" i="1"/>
  <c r="M318" i="1" s="1"/>
  <c r="J317" i="1"/>
  <c r="J316" i="1"/>
  <c r="P315" i="1"/>
  <c r="J315" i="1"/>
  <c r="J314" i="1"/>
  <c r="J313" i="1"/>
  <c r="N313" i="1" s="1"/>
  <c r="J312" i="1"/>
  <c r="N312" i="1" s="1"/>
  <c r="J311" i="1"/>
  <c r="M311" i="1" s="1"/>
  <c r="J310" i="1"/>
  <c r="J309" i="1"/>
  <c r="N309" i="1" s="1"/>
  <c r="J308" i="1"/>
  <c r="N308" i="1" s="1"/>
  <c r="J307" i="1"/>
  <c r="J306" i="1"/>
  <c r="N306" i="1" s="1"/>
  <c r="J305" i="1"/>
  <c r="N305" i="1" s="1"/>
  <c r="J304" i="1"/>
  <c r="N304" i="1" s="1"/>
  <c r="J303" i="1"/>
  <c r="N303" i="1" s="1"/>
  <c r="J302" i="1"/>
  <c r="J301" i="1"/>
  <c r="N301" i="1" s="1"/>
  <c r="J300" i="1"/>
  <c r="J299" i="1"/>
  <c r="M299" i="1" s="1"/>
  <c r="J298" i="1"/>
  <c r="M298" i="1" s="1"/>
  <c r="J297" i="1"/>
  <c r="J296" i="1"/>
  <c r="N296" i="1" s="1"/>
  <c r="P295" i="1"/>
  <c r="J295" i="1"/>
  <c r="N295" i="1" s="1"/>
  <c r="J294" i="1"/>
  <c r="N294" i="1" s="1"/>
  <c r="J293" i="1"/>
  <c r="N293" i="1" s="1"/>
  <c r="J292" i="1"/>
  <c r="N292" i="1" s="1"/>
  <c r="J291" i="1"/>
  <c r="N291" i="1" s="1"/>
  <c r="J290" i="1"/>
  <c r="J289" i="1"/>
  <c r="N289" i="1" s="1"/>
  <c r="J288" i="1"/>
  <c r="N288" i="1" s="1"/>
  <c r="J287" i="1"/>
  <c r="N287" i="1" s="1"/>
  <c r="J286" i="1"/>
  <c r="N286" i="1" s="1"/>
  <c r="J285" i="1"/>
  <c r="N285" i="1" s="1"/>
  <c r="J284" i="1"/>
  <c r="N284" i="1" s="1"/>
  <c r="J283" i="1"/>
  <c r="N283" i="1" s="1"/>
  <c r="J282" i="1"/>
  <c r="N282" i="1" s="1"/>
  <c r="P281" i="1"/>
  <c r="J281" i="1"/>
  <c r="M281" i="1" s="1"/>
  <c r="P280" i="1"/>
  <c r="J280" i="1"/>
  <c r="P279" i="1"/>
  <c r="J279" i="1"/>
  <c r="J278" i="1"/>
  <c r="J277" i="1"/>
  <c r="J276" i="1"/>
  <c r="J275" i="1"/>
  <c r="M275" i="1" s="1"/>
  <c r="J274" i="1"/>
  <c r="M274" i="1" s="1"/>
  <c r="P273" i="1"/>
  <c r="J273" i="1"/>
  <c r="M273" i="1" s="1"/>
  <c r="J272" i="1"/>
  <c r="N272" i="1" s="1"/>
  <c r="J271" i="1"/>
  <c r="M271" i="1" s="1"/>
  <c r="P270" i="1"/>
  <c r="J270" i="1"/>
  <c r="M270" i="1" s="1"/>
  <c r="J269" i="1"/>
  <c r="N269" i="1" s="1"/>
  <c r="J268" i="1"/>
  <c r="P267" i="1"/>
  <c r="J267" i="1"/>
  <c r="M267" i="1" s="1"/>
  <c r="J266" i="1"/>
  <c r="N266" i="1" s="1"/>
  <c r="P265" i="1"/>
  <c r="J265" i="1"/>
  <c r="M265" i="1" s="1"/>
  <c r="J264" i="1"/>
  <c r="M264" i="1" s="1"/>
  <c r="J263" i="1"/>
  <c r="N263" i="1" s="1"/>
  <c r="P262" i="1"/>
  <c r="J262" i="1"/>
  <c r="N262" i="1" s="1"/>
  <c r="P261" i="1"/>
  <c r="J261" i="1"/>
  <c r="M261" i="1" s="1"/>
  <c r="J260" i="1"/>
  <c r="M260" i="1" s="1"/>
  <c r="H260" i="1"/>
  <c r="N260" i="1" s="1"/>
  <c r="J259" i="1"/>
  <c r="J258" i="1"/>
  <c r="M258" i="1" s="1"/>
  <c r="J257" i="1"/>
  <c r="N257" i="1" s="1"/>
  <c r="J256" i="1"/>
  <c r="M256" i="1" s="1"/>
  <c r="J255" i="1"/>
  <c r="N255" i="1" s="1"/>
  <c r="J254" i="1"/>
  <c r="N254" i="1" s="1"/>
  <c r="J253" i="1"/>
  <c r="N253" i="1" s="1"/>
  <c r="J252" i="1"/>
  <c r="N252" i="1" s="1"/>
  <c r="J251" i="1"/>
  <c r="N251" i="1" s="1"/>
  <c r="J250" i="1"/>
  <c r="J249" i="1"/>
  <c r="N249" i="1" s="1"/>
  <c r="J248" i="1"/>
  <c r="N248" i="1" s="1"/>
  <c r="J247" i="1"/>
  <c r="N247" i="1" s="1"/>
  <c r="J246" i="1"/>
  <c r="J245" i="1"/>
  <c r="N245" i="1" s="1"/>
  <c r="P244" i="1"/>
  <c r="J244" i="1"/>
  <c r="N244" i="1" s="1"/>
  <c r="J243" i="1"/>
  <c r="M243" i="1" s="1"/>
  <c r="J242" i="1"/>
  <c r="N242" i="1" s="1"/>
  <c r="P241" i="1"/>
  <c r="J241" i="1"/>
  <c r="M241" i="1" s="1"/>
  <c r="J240" i="1"/>
  <c r="N240" i="1" s="1"/>
  <c r="J239" i="1"/>
  <c r="N239" i="1" s="1"/>
  <c r="J238" i="1"/>
  <c r="N238" i="1" s="1"/>
  <c r="J237" i="1"/>
  <c r="M237" i="1" s="1"/>
  <c r="P236" i="1"/>
  <c r="J236" i="1"/>
  <c r="M236" i="1" s="1"/>
  <c r="P235" i="1"/>
  <c r="J235" i="1"/>
  <c r="N235" i="1" s="1"/>
  <c r="J234" i="1"/>
  <c r="N234" i="1" s="1"/>
  <c r="J233" i="1"/>
  <c r="N233" i="1" s="1"/>
  <c r="J232" i="1"/>
  <c r="N232" i="1" s="1"/>
  <c r="J231" i="1"/>
  <c r="N231" i="1" s="1"/>
  <c r="P230" i="1"/>
  <c r="J230" i="1"/>
  <c r="N230" i="1" s="1"/>
  <c r="P229" i="1"/>
  <c r="J229" i="1"/>
  <c r="N229" i="1" s="1"/>
  <c r="J228" i="1"/>
  <c r="N228" i="1" s="1"/>
  <c r="J227" i="1"/>
  <c r="M227" i="1" s="1"/>
  <c r="H227" i="1"/>
  <c r="J226" i="1"/>
  <c r="M226" i="1" s="1"/>
  <c r="J225" i="1"/>
  <c r="M225" i="1" s="1"/>
  <c r="J224" i="1"/>
  <c r="M224" i="1" s="1"/>
  <c r="J223" i="1"/>
  <c r="M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M216" i="1" s="1"/>
  <c r="J215" i="1"/>
  <c r="M215" i="1" s="1"/>
  <c r="P214" i="1"/>
  <c r="J214" i="1"/>
  <c r="N214" i="1" s="1"/>
  <c r="J213" i="1"/>
  <c r="J212" i="1"/>
  <c r="N212" i="1" s="1"/>
  <c r="J211" i="1"/>
  <c r="N211" i="1" s="1"/>
  <c r="J210" i="1"/>
  <c r="N210" i="1" s="1"/>
  <c r="J209" i="1"/>
  <c r="N209" i="1" s="1"/>
  <c r="J208" i="1"/>
  <c r="N208" i="1" s="1"/>
  <c r="J207" i="1"/>
  <c r="N207" i="1" s="1"/>
  <c r="J206" i="1"/>
  <c r="N206" i="1" s="1"/>
  <c r="J205" i="1"/>
  <c r="J204" i="1"/>
  <c r="N204" i="1" s="1"/>
  <c r="J203" i="1"/>
  <c r="N203" i="1" s="1"/>
  <c r="J202" i="1"/>
  <c r="N202" i="1" s="1"/>
  <c r="J201" i="1"/>
  <c r="N201" i="1" s="1"/>
  <c r="J200" i="1"/>
  <c r="N200" i="1" s="1"/>
  <c r="J199" i="1"/>
  <c r="J198" i="1"/>
  <c r="N198" i="1" s="1"/>
  <c r="P197" i="1"/>
  <c r="J197" i="1"/>
  <c r="N197" i="1" s="1"/>
  <c r="J196" i="1"/>
  <c r="M196" i="1" s="1"/>
  <c r="J195" i="1"/>
  <c r="M195" i="1" s="1"/>
  <c r="J194" i="1"/>
  <c r="M194" i="1" s="1"/>
  <c r="P193" i="1"/>
  <c r="J193" i="1"/>
  <c r="M193" i="1" s="1"/>
  <c r="J192" i="1"/>
  <c r="N192" i="1" s="1"/>
  <c r="J191" i="1"/>
  <c r="N191" i="1" s="1"/>
  <c r="J190" i="1"/>
  <c r="N190" i="1" s="1"/>
  <c r="J189" i="1"/>
  <c r="N189" i="1" s="1"/>
  <c r="J188" i="1"/>
  <c r="N188" i="1" s="1"/>
  <c r="J187" i="1"/>
  <c r="M187" i="1" s="1"/>
  <c r="J186" i="1"/>
  <c r="N186" i="1" s="1"/>
  <c r="P185" i="1"/>
  <c r="J185" i="1"/>
  <c r="M185" i="1" s="1"/>
  <c r="J184" i="1"/>
  <c r="J183" i="1"/>
  <c r="M183" i="1" s="1"/>
  <c r="J182" i="1"/>
  <c r="M182" i="1" s="1"/>
  <c r="J181" i="1"/>
  <c r="M181" i="1" s="1"/>
  <c r="J180" i="1"/>
  <c r="P179" i="1"/>
  <c r="J179" i="1"/>
  <c r="N179" i="1" s="1"/>
  <c r="J178" i="1"/>
  <c r="N178" i="1" s="1"/>
  <c r="J177" i="1"/>
  <c r="J176" i="1"/>
  <c r="N176" i="1" s="1"/>
  <c r="P175" i="1"/>
  <c r="J175" i="1"/>
  <c r="N175" i="1" s="1"/>
  <c r="J174" i="1"/>
  <c r="M174" i="1" s="1"/>
  <c r="J173" i="1"/>
  <c r="N173" i="1" s="1"/>
  <c r="J172" i="1"/>
  <c r="N172" i="1" s="1"/>
  <c r="P171" i="1"/>
  <c r="J171" i="1"/>
  <c r="N171" i="1" s="1"/>
  <c r="J170" i="1"/>
  <c r="N170" i="1" s="1"/>
  <c r="J169" i="1"/>
  <c r="M169" i="1" s="1"/>
  <c r="J168" i="1"/>
  <c r="N168" i="1" s="1"/>
  <c r="P167" i="1"/>
  <c r="J167" i="1"/>
  <c r="M167" i="1" s="1"/>
  <c r="J166" i="1"/>
  <c r="M166" i="1" s="1"/>
  <c r="J165" i="1"/>
  <c r="M165" i="1" s="1"/>
  <c r="J164" i="1"/>
  <c r="J163" i="1"/>
  <c r="M163" i="1" s="1"/>
  <c r="J162" i="1"/>
  <c r="M162" i="1" s="1"/>
  <c r="J161" i="1"/>
  <c r="M161" i="1" s="1"/>
  <c r="P160" i="1"/>
  <c r="J160" i="1"/>
  <c r="N160" i="1" s="1"/>
  <c r="J159" i="1"/>
  <c r="N159" i="1" s="1"/>
  <c r="J158" i="1"/>
  <c r="N158" i="1" s="1"/>
  <c r="P157" i="1"/>
  <c r="J157" i="1"/>
  <c r="N157" i="1" s="1"/>
  <c r="J156" i="1"/>
  <c r="N156" i="1" s="1"/>
  <c r="J155" i="1"/>
  <c r="N155" i="1" s="1"/>
  <c r="J154" i="1"/>
  <c r="N154" i="1" s="1"/>
  <c r="P153" i="1"/>
  <c r="J153" i="1"/>
  <c r="N153" i="1" s="1"/>
  <c r="J152" i="1"/>
  <c r="N152" i="1" s="1"/>
  <c r="J151" i="1"/>
  <c r="N151" i="1" s="1"/>
  <c r="J150" i="1"/>
  <c r="M150" i="1" s="1"/>
  <c r="P149" i="1"/>
  <c r="J149" i="1"/>
  <c r="N149" i="1" s="1"/>
  <c r="J148" i="1"/>
  <c r="N148" i="1" s="1"/>
  <c r="J147" i="1"/>
  <c r="M147" i="1" s="1"/>
  <c r="P146" i="1"/>
  <c r="J146" i="1"/>
  <c r="M146" i="1" s="1"/>
  <c r="J145" i="1"/>
  <c r="M145" i="1" s="1"/>
  <c r="J144" i="1"/>
  <c r="M144" i="1" s="1"/>
  <c r="J143" i="1"/>
  <c r="M143" i="1" s="1"/>
  <c r="J142" i="1"/>
  <c r="M142" i="1" s="1"/>
  <c r="J141" i="1"/>
  <c r="M141" i="1" s="1"/>
  <c r="P140" i="1"/>
  <c r="J140" i="1"/>
  <c r="N140" i="1" s="1"/>
  <c r="J139" i="1"/>
  <c r="N139" i="1" s="1"/>
  <c r="P138" i="1"/>
  <c r="J138" i="1"/>
  <c r="M138" i="1" s="1"/>
  <c r="J137" i="1"/>
  <c r="M137" i="1" s="1"/>
  <c r="J136" i="1"/>
  <c r="N136" i="1" s="1"/>
  <c r="J135" i="1"/>
  <c r="N135" i="1" s="1"/>
  <c r="J134" i="1"/>
  <c r="N134" i="1" s="1"/>
  <c r="J133" i="1"/>
  <c r="M133" i="1" s="1"/>
  <c r="J132" i="1"/>
  <c r="N132" i="1" s="1"/>
  <c r="J131" i="1"/>
  <c r="J130" i="1"/>
  <c r="N130" i="1" s="1"/>
  <c r="J129" i="1"/>
  <c r="M129" i="1" s="1"/>
  <c r="J128" i="1"/>
  <c r="N128" i="1" s="1"/>
  <c r="J127" i="1"/>
  <c r="N127" i="1" s="1"/>
  <c r="J126" i="1"/>
  <c r="N126" i="1" s="1"/>
  <c r="J125" i="1"/>
  <c r="M125" i="1" s="1"/>
  <c r="J124" i="1"/>
  <c r="J123" i="1"/>
  <c r="N123" i="1" s="1"/>
  <c r="J122" i="1"/>
  <c r="N122" i="1" s="1"/>
  <c r="J121" i="1"/>
  <c r="M121" i="1" s="1"/>
  <c r="J120" i="1"/>
  <c r="N120" i="1" s="1"/>
  <c r="J119" i="1"/>
  <c r="J118" i="1"/>
  <c r="N118" i="1" s="1"/>
  <c r="J117" i="1"/>
  <c r="M117" i="1" s="1"/>
  <c r="J116" i="1"/>
  <c r="J115" i="1"/>
  <c r="N115" i="1" s="1"/>
  <c r="J114" i="1"/>
  <c r="N114" i="1" s="1"/>
  <c r="J113" i="1"/>
  <c r="M113" i="1" s="1"/>
  <c r="J112" i="1"/>
  <c r="M112" i="1" s="1"/>
  <c r="J111" i="1"/>
  <c r="J110" i="1"/>
  <c r="M110" i="1" s="1"/>
  <c r="J109" i="1"/>
  <c r="M109" i="1" s="1"/>
  <c r="J108" i="1"/>
  <c r="J107" i="1"/>
  <c r="N107" i="1" s="1"/>
  <c r="J106" i="1"/>
  <c r="N106" i="1" s="1"/>
  <c r="P105" i="1"/>
  <c r="J105" i="1"/>
  <c r="M105" i="1" s="1"/>
  <c r="J104" i="1"/>
  <c r="M104" i="1" s="1"/>
  <c r="J103" i="1"/>
  <c r="M103" i="1" s="1"/>
  <c r="J102" i="1"/>
  <c r="M102" i="1" s="1"/>
  <c r="J101" i="1"/>
  <c r="M101" i="1" s="1"/>
  <c r="J100" i="1"/>
  <c r="M100" i="1" s="1"/>
  <c r="O100" i="1" s="1"/>
  <c r="V100" i="1" s="1"/>
  <c r="H100" i="1"/>
  <c r="J99" i="1"/>
  <c r="M99" i="1" s="1"/>
  <c r="J98" i="1"/>
  <c r="M98" i="1" s="1"/>
  <c r="J97" i="1"/>
  <c r="M97" i="1" s="1"/>
  <c r="J96" i="1"/>
  <c r="M96" i="1" s="1"/>
  <c r="J95" i="1"/>
  <c r="M95" i="1" s="1"/>
  <c r="J94" i="1"/>
  <c r="M94" i="1" s="1"/>
  <c r="J93" i="1"/>
  <c r="M93" i="1" s="1"/>
  <c r="J92" i="1"/>
  <c r="M92" i="1" s="1"/>
  <c r="J91" i="1"/>
  <c r="M91" i="1" s="1"/>
  <c r="J90" i="1"/>
  <c r="M90" i="1" s="1"/>
  <c r="J89" i="1"/>
  <c r="M89" i="1" s="1"/>
  <c r="J88" i="1"/>
  <c r="M88" i="1" s="1"/>
  <c r="J87" i="1"/>
  <c r="M87" i="1" s="1"/>
  <c r="J86" i="1"/>
  <c r="M86" i="1" s="1"/>
  <c r="J85" i="1"/>
  <c r="M85" i="1" s="1"/>
  <c r="J84" i="1"/>
  <c r="M84" i="1" s="1"/>
  <c r="J83" i="1"/>
  <c r="M83" i="1" s="1"/>
  <c r="J82" i="1"/>
  <c r="M82" i="1" s="1"/>
  <c r="J81" i="1"/>
  <c r="M81" i="1" s="1"/>
  <c r="J80" i="1"/>
  <c r="M80" i="1" s="1"/>
  <c r="J79" i="1"/>
  <c r="M79" i="1" s="1"/>
  <c r="J78" i="1"/>
  <c r="M78" i="1" s="1"/>
  <c r="J77" i="1"/>
  <c r="M77" i="1" s="1"/>
  <c r="W76" i="1"/>
  <c r="V76" i="1"/>
  <c r="U76" i="1"/>
  <c r="R76" i="1"/>
  <c r="Q76" i="1"/>
  <c r="J76" i="1"/>
  <c r="N76" i="1" s="1"/>
  <c r="P75" i="1"/>
  <c r="J75" i="1"/>
  <c r="M75" i="1" s="1"/>
  <c r="J74" i="1"/>
  <c r="P73" i="1"/>
  <c r="J73" i="1"/>
  <c r="N73" i="1" s="1"/>
  <c r="J72" i="1"/>
  <c r="N72" i="1" s="1"/>
  <c r="J71" i="1"/>
  <c r="N71" i="1" s="1"/>
  <c r="J70" i="1"/>
  <c r="N70" i="1" s="1"/>
  <c r="J69" i="1"/>
  <c r="N69" i="1" s="1"/>
  <c r="J68" i="1"/>
  <c r="N68" i="1" s="1"/>
  <c r="J67" i="1"/>
  <c r="J66" i="1"/>
  <c r="N66" i="1" s="1"/>
  <c r="J65" i="1"/>
  <c r="N65" i="1" s="1"/>
  <c r="J64" i="1"/>
  <c r="N64" i="1" s="1"/>
  <c r="J63" i="1"/>
  <c r="J62" i="1"/>
  <c r="N62" i="1" s="1"/>
  <c r="J61" i="1"/>
  <c r="N61" i="1" s="1"/>
  <c r="J60" i="1"/>
  <c r="N60" i="1" s="1"/>
  <c r="J59" i="1"/>
  <c r="P58" i="1"/>
  <c r="J58" i="1"/>
  <c r="M58" i="1" s="1"/>
  <c r="J57" i="1"/>
  <c r="N57" i="1" s="1"/>
  <c r="J56" i="1"/>
  <c r="J55" i="1"/>
  <c r="N55" i="1" s="1"/>
  <c r="J54" i="1"/>
  <c r="M54" i="1" s="1"/>
  <c r="J53" i="1"/>
  <c r="N53" i="1" s="1"/>
  <c r="J52" i="1"/>
  <c r="J51" i="1"/>
  <c r="M51" i="1" s="1"/>
  <c r="J50" i="1"/>
  <c r="M50" i="1" s="1"/>
  <c r="J49" i="1"/>
  <c r="N49" i="1" s="1"/>
  <c r="J48" i="1"/>
  <c r="J47" i="1"/>
  <c r="N47" i="1" s="1"/>
  <c r="J46" i="1"/>
  <c r="M46" i="1" s="1"/>
  <c r="J45" i="1"/>
  <c r="M45" i="1" s="1"/>
  <c r="P44" i="1"/>
  <c r="J44" i="1"/>
  <c r="N44" i="1" s="1"/>
  <c r="J43" i="1"/>
  <c r="N43" i="1" s="1"/>
  <c r="P42" i="1"/>
  <c r="J42" i="1"/>
  <c r="M42" i="1" s="1"/>
  <c r="J41" i="1"/>
  <c r="M41" i="1" s="1"/>
  <c r="J40" i="1"/>
  <c r="P39" i="1"/>
  <c r="J39" i="1"/>
  <c r="N39" i="1" s="1"/>
  <c r="J38" i="1"/>
  <c r="N38" i="1" s="1"/>
  <c r="J37" i="1"/>
  <c r="J36" i="1"/>
  <c r="N36" i="1" s="1"/>
  <c r="J35" i="1"/>
  <c r="N35" i="1" s="1"/>
  <c r="J34" i="1"/>
  <c r="N34" i="1" s="1"/>
  <c r="J33" i="1"/>
  <c r="M33" i="1" s="1"/>
  <c r="J32" i="1"/>
  <c r="M32" i="1" s="1"/>
  <c r="J31" i="1"/>
  <c r="M31" i="1" s="1"/>
  <c r="J30" i="1"/>
  <c r="N30" i="1" s="1"/>
  <c r="J29" i="1"/>
  <c r="N29" i="1" s="1"/>
  <c r="J28" i="1"/>
  <c r="M28" i="1" s="1"/>
  <c r="J27" i="1"/>
  <c r="N27" i="1" s="1"/>
  <c r="J26" i="1"/>
  <c r="M26" i="1" s="1"/>
  <c r="J25" i="1"/>
  <c r="M25" i="1" s="1"/>
  <c r="P24" i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P17" i="1"/>
  <c r="J17" i="1"/>
  <c r="N17" i="1" s="1"/>
  <c r="J16" i="1"/>
  <c r="M16" i="1" s="1"/>
  <c r="O16" i="1" s="1"/>
  <c r="P15" i="1"/>
  <c r="J15" i="1"/>
  <c r="N15" i="1" s="1"/>
  <c r="J14" i="1"/>
  <c r="J13" i="1"/>
  <c r="N13" i="1" s="1"/>
  <c r="J12" i="1"/>
  <c r="M12" i="1" s="1"/>
  <c r="N328" i="1" l="1"/>
  <c r="O328" i="1" s="1"/>
  <c r="M55" i="1"/>
  <c r="N147" i="1"/>
  <c r="M303" i="1"/>
  <c r="O303" i="1" s="1"/>
  <c r="M192" i="1"/>
  <c r="O192" i="1" s="1"/>
  <c r="W192" i="1" s="1"/>
  <c r="N227" i="1"/>
  <c r="O227" i="1" s="1"/>
  <c r="N110" i="1"/>
  <c r="O110" i="1" s="1"/>
  <c r="N25" i="1"/>
  <c r="O25" i="1" s="1"/>
  <c r="N32" i="1"/>
  <c r="O32" i="1" s="1"/>
  <c r="M240" i="1"/>
  <c r="N334" i="1"/>
  <c r="O334" i="1" s="1"/>
  <c r="M341" i="1"/>
  <c r="N195" i="1"/>
  <c r="O195" i="1" s="1"/>
  <c r="Q195" i="1" s="1"/>
  <c r="N267" i="1"/>
  <c r="O267" i="1" s="1"/>
  <c r="U267" i="1" s="1"/>
  <c r="N51" i="1"/>
  <c r="N225" i="1"/>
  <c r="O225" i="1" s="1"/>
  <c r="V225" i="1" s="1"/>
  <c r="M229" i="1"/>
  <c r="O229" i="1" s="1"/>
  <c r="M251" i="1"/>
  <c r="O251" i="1" s="1"/>
  <c r="N298" i="1"/>
  <c r="M128" i="1"/>
  <c r="O128" i="1" s="1"/>
  <c r="N274" i="1"/>
  <c r="M294" i="1"/>
  <c r="O294" i="1" s="1"/>
  <c r="Q294" i="1" s="1"/>
  <c r="N299" i="1"/>
  <c r="M319" i="1"/>
  <c r="O319" i="1" s="1"/>
  <c r="W319" i="1" s="1"/>
  <c r="M154" i="1"/>
  <c r="O154" i="1" s="1"/>
  <c r="W154" i="1" s="1"/>
  <c r="N193" i="1"/>
  <c r="N236" i="1"/>
  <c r="O236" i="1" s="1"/>
  <c r="M247" i="1"/>
  <c r="O247" i="1" s="1"/>
  <c r="R247" i="1" s="1"/>
  <c r="N265" i="1"/>
  <c r="O265" i="1" s="1"/>
  <c r="M327" i="1"/>
  <c r="O327" i="1" s="1"/>
  <c r="M36" i="1"/>
  <c r="O36" i="1" s="1"/>
  <c r="V36" i="1" s="1"/>
  <c r="N50" i="1"/>
  <c r="O50" i="1" s="1"/>
  <c r="N256" i="1"/>
  <c r="O256" i="1" s="1"/>
  <c r="M118" i="1"/>
  <c r="M244" i="1"/>
  <c r="M287" i="1"/>
  <c r="O287" i="1" s="1"/>
  <c r="M292" i="1"/>
  <c r="O292" i="1" s="1"/>
  <c r="M296" i="1"/>
  <c r="O296" i="1" s="1"/>
  <c r="Q296" i="1" s="1"/>
  <c r="M43" i="1"/>
  <c r="O43" i="1" s="1"/>
  <c r="N150" i="1"/>
  <c r="O150" i="1" s="1"/>
  <c r="U150" i="1" s="1"/>
  <c r="N185" i="1"/>
  <c r="O185" i="1" s="1"/>
  <c r="W185" i="1" s="1"/>
  <c r="M214" i="1"/>
  <c r="O214" i="1" s="1"/>
  <c r="N94" i="1"/>
  <c r="O94" i="1" s="1"/>
  <c r="U94" i="1" s="1"/>
  <c r="M168" i="1"/>
  <c r="O168" i="1" s="1"/>
  <c r="M190" i="1"/>
  <c r="O190" i="1" s="1"/>
  <c r="V190" i="1" s="1"/>
  <c r="N28" i="1"/>
  <c r="O28" i="1" s="1"/>
  <c r="O51" i="1"/>
  <c r="R51" i="1" s="1"/>
  <c r="N24" i="1"/>
  <c r="O24" i="1" s="1"/>
  <c r="M186" i="1"/>
  <c r="O186" i="1" s="1"/>
  <c r="M210" i="1"/>
  <c r="O210" i="1" s="1"/>
  <c r="Q210" i="1" s="1"/>
  <c r="M252" i="1"/>
  <c r="N258" i="1"/>
  <c r="O258" i="1" s="1"/>
  <c r="M289" i="1"/>
  <c r="O289" i="1" s="1"/>
  <c r="R289" i="1" s="1"/>
  <c r="N325" i="1"/>
  <c r="O325" i="1" s="1"/>
  <c r="N349" i="1"/>
  <c r="O349" i="1" s="1"/>
  <c r="N18" i="1"/>
  <c r="O18" i="1" s="1"/>
  <c r="M29" i="1"/>
  <c r="O29" i="1" s="1"/>
  <c r="W29" i="1" s="1"/>
  <c r="N90" i="1"/>
  <c r="O90" i="1" s="1"/>
  <c r="U90" i="1" s="1"/>
  <c r="N182" i="1"/>
  <c r="O182" i="1" s="1"/>
  <c r="M130" i="1"/>
  <c r="O130" i="1" s="1"/>
  <c r="M149" i="1"/>
  <c r="O149" i="1" s="1"/>
  <c r="N166" i="1"/>
  <c r="O166" i="1" s="1"/>
  <c r="V166" i="1" s="1"/>
  <c r="M171" i="1"/>
  <c r="O171" i="1" s="1"/>
  <c r="V171" i="1" s="1"/>
  <c r="N187" i="1"/>
  <c r="O187" i="1" s="1"/>
  <c r="O193" i="1"/>
  <c r="W193" i="1" s="1"/>
  <c r="N217" i="1"/>
  <c r="O217" i="1" s="1"/>
  <c r="M233" i="1"/>
  <c r="O233" i="1" s="1"/>
  <c r="R233" i="1" s="1"/>
  <c r="N237" i="1"/>
  <c r="O237" i="1" s="1"/>
  <c r="Q237" i="1" s="1"/>
  <c r="N330" i="1"/>
  <c r="O330" i="1" s="1"/>
  <c r="N33" i="1"/>
  <c r="O33" i="1" s="1"/>
  <c r="R33" i="1" s="1"/>
  <c r="M114" i="1"/>
  <c r="O114" i="1" s="1"/>
  <c r="M120" i="1"/>
  <c r="O120" i="1" s="1"/>
  <c r="N138" i="1"/>
  <c r="O138" i="1" s="1"/>
  <c r="M148" i="1"/>
  <c r="O148" i="1" s="1"/>
  <c r="R148" i="1" s="1"/>
  <c r="M151" i="1"/>
  <c r="O151" i="1" s="1"/>
  <c r="M178" i="1"/>
  <c r="O178" i="1" s="1"/>
  <c r="V178" i="1" s="1"/>
  <c r="M206" i="1"/>
  <c r="O206" i="1" s="1"/>
  <c r="Q206" i="1" s="1"/>
  <c r="N241" i="1"/>
  <c r="O241" i="1" s="1"/>
  <c r="M262" i="1"/>
  <c r="O262" i="1" s="1"/>
  <c r="N275" i="1"/>
  <c r="O275" i="1" s="1"/>
  <c r="M305" i="1"/>
  <c r="M312" i="1"/>
  <c r="O312" i="1" s="1"/>
  <c r="N318" i="1"/>
  <c r="O318" i="1" s="1"/>
  <c r="V318" i="1" s="1"/>
  <c r="N345" i="1"/>
  <c r="O345" i="1" s="1"/>
  <c r="O55" i="1"/>
  <c r="V55" i="1" s="1"/>
  <c r="N22" i="1"/>
  <c r="O22" i="1" s="1"/>
  <c r="N26" i="1"/>
  <c r="O26" i="1" s="1"/>
  <c r="M30" i="1"/>
  <c r="O30" i="1" s="1"/>
  <c r="Q30" i="1" s="1"/>
  <c r="N144" i="1"/>
  <c r="O144" i="1" s="1"/>
  <c r="W144" i="1" s="1"/>
  <c r="M188" i="1"/>
  <c r="O188" i="1" s="1"/>
  <c r="M27" i="1"/>
  <c r="O27" i="1" s="1"/>
  <c r="V27" i="1" s="1"/>
  <c r="N31" i="1"/>
  <c r="O31" i="1" s="1"/>
  <c r="M64" i="1"/>
  <c r="O64" i="1" s="1"/>
  <c r="V64" i="1" s="1"/>
  <c r="M70" i="1"/>
  <c r="O70" i="1" s="1"/>
  <c r="W70" i="1" s="1"/>
  <c r="N78" i="1"/>
  <c r="O78" i="1" s="1"/>
  <c r="R78" i="1" s="1"/>
  <c r="M122" i="1"/>
  <c r="O122" i="1" s="1"/>
  <c r="M134" i="1"/>
  <c r="M158" i="1"/>
  <c r="O158" i="1" s="1"/>
  <c r="W158" i="1" s="1"/>
  <c r="N169" i="1"/>
  <c r="O169" i="1" s="1"/>
  <c r="W169" i="1" s="1"/>
  <c r="M189" i="1"/>
  <c r="O189" i="1" s="1"/>
  <c r="Q189" i="1" s="1"/>
  <c r="M202" i="1"/>
  <c r="O202" i="1" s="1"/>
  <c r="U202" i="1" s="1"/>
  <c r="M238" i="1"/>
  <c r="O238" i="1" s="1"/>
  <c r="M293" i="1"/>
  <c r="O293" i="1" s="1"/>
  <c r="N326" i="1"/>
  <c r="O326" i="1" s="1"/>
  <c r="N329" i="1"/>
  <c r="N354" i="1"/>
  <c r="O354" i="1" s="1"/>
  <c r="S76" i="1"/>
  <c r="X76" i="1" s="1"/>
  <c r="Y76" i="1" s="1"/>
  <c r="N86" i="1"/>
  <c r="O86" i="1" s="1"/>
  <c r="Q86" i="1" s="1"/>
  <c r="N129" i="1"/>
  <c r="O129" i="1" s="1"/>
  <c r="M197" i="1"/>
  <c r="O197" i="1" s="1"/>
  <c r="N221" i="1"/>
  <c r="O221" i="1" s="1"/>
  <c r="V221" i="1" s="1"/>
  <c r="M230" i="1"/>
  <c r="O230" i="1" s="1"/>
  <c r="N264" i="1"/>
  <c r="M283" i="1"/>
  <c r="O283" i="1" s="1"/>
  <c r="Q283" i="1" s="1"/>
  <c r="N342" i="1"/>
  <c r="O342" i="1" s="1"/>
  <c r="O147" i="1"/>
  <c r="V147" i="1" s="1"/>
  <c r="O274" i="1"/>
  <c r="Q274" i="1" s="1"/>
  <c r="O305" i="1"/>
  <c r="W305" i="1" s="1"/>
  <c r="N23" i="1"/>
  <c r="O23" i="1" s="1"/>
  <c r="M47" i="1"/>
  <c r="O47" i="1" s="1"/>
  <c r="N92" i="1"/>
  <c r="O92" i="1" s="1"/>
  <c r="M153" i="1"/>
  <c r="O153" i="1" s="1"/>
  <c r="N161" i="1"/>
  <c r="O161" i="1" s="1"/>
  <c r="Q161" i="1" s="1"/>
  <c r="M170" i="1"/>
  <c r="O170" i="1" s="1"/>
  <c r="Q170" i="1" s="1"/>
  <c r="M173" i="1"/>
  <c r="O173" i="1" s="1"/>
  <c r="W173" i="1" s="1"/>
  <c r="N181" i="1"/>
  <c r="O181" i="1" s="1"/>
  <c r="M204" i="1"/>
  <c r="O204" i="1" s="1"/>
  <c r="Q204" i="1" s="1"/>
  <c r="N219" i="1"/>
  <c r="O219" i="1" s="1"/>
  <c r="M228" i="1"/>
  <c r="O228" i="1" s="1"/>
  <c r="V228" i="1" s="1"/>
  <c r="M235" i="1"/>
  <c r="O235" i="1" s="1"/>
  <c r="U235" i="1" s="1"/>
  <c r="M254" i="1"/>
  <c r="O254" i="1" s="1"/>
  <c r="U254" i="1" s="1"/>
  <c r="N270" i="1"/>
  <c r="O270" i="1" s="1"/>
  <c r="V270" i="1" s="1"/>
  <c r="N273" i="1"/>
  <c r="O273" i="1" s="1"/>
  <c r="N281" i="1"/>
  <c r="O281" i="1" s="1"/>
  <c r="M286" i="1"/>
  <c r="O286" i="1" s="1"/>
  <c r="M295" i="1"/>
  <c r="O295" i="1" s="1"/>
  <c r="Q295" i="1" s="1"/>
  <c r="M309" i="1"/>
  <c r="O309" i="1" s="1"/>
  <c r="U309" i="1" s="1"/>
  <c r="M313" i="1"/>
  <c r="O313" i="1" s="1"/>
  <c r="R313" i="1" s="1"/>
  <c r="M331" i="1"/>
  <c r="O331" i="1" s="1"/>
  <c r="U331" i="1" s="1"/>
  <c r="N347" i="1"/>
  <c r="O347" i="1" s="1"/>
  <c r="P355" i="1"/>
  <c r="N20" i="1"/>
  <c r="O20" i="1" s="1"/>
  <c r="M44" i="1"/>
  <c r="O44" i="1" s="1"/>
  <c r="M76" i="1"/>
  <c r="N82" i="1"/>
  <c r="O82" i="1" s="1"/>
  <c r="V82" i="1" s="1"/>
  <c r="N98" i="1"/>
  <c r="O98" i="1" s="1"/>
  <c r="R98" i="1" s="1"/>
  <c r="N101" i="1"/>
  <c r="O101" i="1" s="1"/>
  <c r="V101" i="1" s="1"/>
  <c r="N105" i="1"/>
  <c r="O105" i="1" s="1"/>
  <c r="N109" i="1"/>
  <c r="O109" i="1" s="1"/>
  <c r="N113" i="1"/>
  <c r="O113" i="1" s="1"/>
  <c r="N117" i="1"/>
  <c r="O117" i="1" s="1"/>
  <c r="N121" i="1"/>
  <c r="O121" i="1" s="1"/>
  <c r="N125" i="1"/>
  <c r="O125" i="1" s="1"/>
  <c r="O244" i="1"/>
  <c r="U244" i="1" s="1"/>
  <c r="M62" i="1"/>
  <c r="O62" i="1" s="1"/>
  <c r="W62" i="1" s="1"/>
  <c r="M66" i="1"/>
  <c r="O66" i="1" s="1"/>
  <c r="U66" i="1" s="1"/>
  <c r="M72" i="1"/>
  <c r="O72" i="1" s="1"/>
  <c r="R72" i="1" s="1"/>
  <c r="N88" i="1"/>
  <c r="O88" i="1" s="1"/>
  <c r="N133" i="1"/>
  <c r="O133" i="1" s="1"/>
  <c r="M136" i="1"/>
  <c r="O136" i="1" s="1"/>
  <c r="N162" i="1"/>
  <c r="O162" i="1" s="1"/>
  <c r="R162" i="1" s="1"/>
  <c r="M198" i="1"/>
  <c r="O198" i="1" s="1"/>
  <c r="Q198" i="1" s="1"/>
  <c r="N215" i="1"/>
  <c r="O215" i="1" s="1"/>
  <c r="M231" i="1"/>
  <c r="O231" i="1" s="1"/>
  <c r="V231" i="1" s="1"/>
  <c r="N337" i="1"/>
  <c r="O337" i="1" s="1"/>
  <c r="Q337" i="1" s="1"/>
  <c r="N353" i="1"/>
  <c r="O353" i="1" s="1"/>
  <c r="R353" i="1" s="1"/>
  <c r="O118" i="1"/>
  <c r="V118" i="1" s="1"/>
  <c r="N54" i="1"/>
  <c r="O54" i="1" s="1"/>
  <c r="N58" i="1"/>
  <c r="O58" i="1" s="1"/>
  <c r="N84" i="1"/>
  <c r="O84" i="1" s="1"/>
  <c r="N103" i="1"/>
  <c r="O103" i="1" s="1"/>
  <c r="M106" i="1"/>
  <c r="O106" i="1" s="1"/>
  <c r="M126" i="1"/>
  <c r="O126" i="1" s="1"/>
  <c r="N137" i="1"/>
  <c r="O137" i="1" s="1"/>
  <c r="Q137" i="1" s="1"/>
  <c r="M175" i="1"/>
  <c r="O175" i="1" s="1"/>
  <c r="M191" i="1"/>
  <c r="O191" i="1" s="1"/>
  <c r="Q191" i="1" s="1"/>
  <c r="M212" i="1"/>
  <c r="O212" i="1" s="1"/>
  <c r="V212" i="1" s="1"/>
  <c r="M239" i="1"/>
  <c r="O239" i="1" s="1"/>
  <c r="M263" i="1"/>
  <c r="O263" i="1" s="1"/>
  <c r="M266" i="1"/>
  <c r="O266" i="1" s="1"/>
  <c r="U266" i="1" s="1"/>
  <c r="M269" i="1"/>
  <c r="O269" i="1" s="1"/>
  <c r="U269" i="1" s="1"/>
  <c r="M272" i="1"/>
  <c r="O272" i="1" s="1"/>
  <c r="W272" i="1" s="1"/>
  <c r="M282" i="1"/>
  <c r="O282" i="1" s="1"/>
  <c r="U282" i="1" s="1"/>
  <c r="M285" i="1"/>
  <c r="O285" i="1" s="1"/>
  <c r="R285" i="1" s="1"/>
  <c r="M291" i="1"/>
  <c r="O291" i="1" s="1"/>
  <c r="V291" i="1" s="1"/>
  <c r="M301" i="1"/>
  <c r="O301" i="1" s="1"/>
  <c r="R301" i="1" s="1"/>
  <c r="M304" i="1"/>
  <c r="O304" i="1" s="1"/>
  <c r="V304" i="1" s="1"/>
  <c r="N346" i="1"/>
  <c r="O346" i="1" s="1"/>
  <c r="O134" i="1"/>
  <c r="R134" i="1" s="1"/>
  <c r="N46" i="1"/>
  <c r="O46" i="1" s="1"/>
  <c r="N80" i="1"/>
  <c r="O80" i="1" s="1"/>
  <c r="N96" i="1"/>
  <c r="O96" i="1" s="1"/>
  <c r="W96" i="1" s="1"/>
  <c r="N104" i="1"/>
  <c r="O104" i="1" s="1"/>
  <c r="R104" i="1" s="1"/>
  <c r="M115" i="1"/>
  <c r="O115" i="1" s="1"/>
  <c r="U115" i="1" s="1"/>
  <c r="M123" i="1"/>
  <c r="O123" i="1" s="1"/>
  <c r="Q123" i="1" s="1"/>
  <c r="N142" i="1"/>
  <c r="O142" i="1" s="1"/>
  <c r="N165" i="1"/>
  <c r="O165" i="1" s="1"/>
  <c r="W165" i="1" s="1"/>
  <c r="M200" i="1"/>
  <c r="O200" i="1" s="1"/>
  <c r="M208" i="1"/>
  <c r="O208" i="1" s="1"/>
  <c r="R208" i="1" s="1"/>
  <c r="N223" i="1"/>
  <c r="O223" i="1" s="1"/>
  <c r="M242" i="1"/>
  <c r="O242" i="1" s="1"/>
  <c r="Q242" i="1" s="1"/>
  <c r="M245" i="1"/>
  <c r="O245" i="1" s="1"/>
  <c r="V245" i="1" s="1"/>
  <c r="M249" i="1"/>
  <c r="O249" i="1" s="1"/>
  <c r="R249" i="1" s="1"/>
  <c r="M253" i="1"/>
  <c r="O253" i="1" s="1"/>
  <c r="W253" i="1" s="1"/>
  <c r="M308" i="1"/>
  <c r="O308" i="1" s="1"/>
  <c r="W308" i="1" s="1"/>
  <c r="M323" i="1"/>
  <c r="O323" i="1" s="1"/>
  <c r="W323" i="1" s="1"/>
  <c r="M339" i="1"/>
  <c r="O339" i="1" s="1"/>
  <c r="N350" i="1"/>
  <c r="O350" i="1" s="1"/>
  <c r="W16" i="1"/>
  <c r="R16" i="1"/>
  <c r="Q16" i="1"/>
  <c r="V16" i="1"/>
  <c r="U16" i="1"/>
  <c r="N56" i="1"/>
  <c r="M56" i="1"/>
  <c r="R90" i="1"/>
  <c r="W90" i="1"/>
  <c r="V90" i="1"/>
  <c r="N59" i="1"/>
  <c r="M59" i="1"/>
  <c r="Q36" i="1"/>
  <c r="W36" i="1"/>
  <c r="M52" i="1"/>
  <c r="N52" i="1"/>
  <c r="N67" i="1"/>
  <c r="M67" i="1"/>
  <c r="M13" i="1"/>
  <c r="O13" i="1" s="1"/>
  <c r="M15" i="1"/>
  <c r="O15" i="1" s="1"/>
  <c r="M17" i="1"/>
  <c r="O17" i="1" s="1"/>
  <c r="J355" i="1"/>
  <c r="N12" i="1"/>
  <c r="U36" i="1"/>
  <c r="N14" i="1"/>
  <c r="M14" i="1"/>
  <c r="N37" i="1"/>
  <c r="M37" i="1"/>
  <c r="N19" i="1"/>
  <c r="O19" i="1" s="1"/>
  <c r="N21" i="1"/>
  <c r="O21" i="1" s="1"/>
  <c r="N48" i="1"/>
  <c r="M48" i="1"/>
  <c r="N63" i="1"/>
  <c r="M63" i="1"/>
  <c r="M74" i="1"/>
  <c r="N74" i="1"/>
  <c r="U78" i="1"/>
  <c r="W94" i="1"/>
  <c r="V94" i="1"/>
  <c r="M40" i="1"/>
  <c r="N40" i="1"/>
  <c r="W51" i="1"/>
  <c r="M53" i="1"/>
  <c r="O53" i="1" s="1"/>
  <c r="M35" i="1"/>
  <c r="O35" i="1" s="1"/>
  <c r="N42" i="1"/>
  <c r="O42" i="1" s="1"/>
  <c r="N45" i="1"/>
  <c r="O45" i="1" s="1"/>
  <c r="M61" i="1"/>
  <c r="O61" i="1" s="1"/>
  <c r="M69" i="1"/>
  <c r="O69" i="1" s="1"/>
  <c r="N81" i="1"/>
  <c r="O81" i="1" s="1"/>
  <c r="N89" i="1"/>
  <c r="O89" i="1" s="1"/>
  <c r="N97" i="1"/>
  <c r="O97" i="1" s="1"/>
  <c r="U100" i="1"/>
  <c r="M71" i="1"/>
  <c r="O71" i="1" s="1"/>
  <c r="N83" i="1"/>
  <c r="O83" i="1" s="1"/>
  <c r="N91" i="1"/>
  <c r="O91" i="1" s="1"/>
  <c r="N99" i="1"/>
  <c r="O99" i="1" s="1"/>
  <c r="M107" i="1"/>
  <c r="O107" i="1" s="1"/>
  <c r="N111" i="1"/>
  <c r="M111" i="1"/>
  <c r="M38" i="1"/>
  <c r="O38" i="1" s="1"/>
  <c r="M57" i="1"/>
  <c r="O57" i="1" s="1"/>
  <c r="N119" i="1"/>
  <c r="M119" i="1"/>
  <c r="N124" i="1"/>
  <c r="M124" i="1"/>
  <c r="N131" i="1"/>
  <c r="M131" i="1"/>
  <c r="M49" i="1"/>
  <c r="O49" i="1" s="1"/>
  <c r="M39" i="1"/>
  <c r="O39" i="1" s="1"/>
  <c r="M65" i="1"/>
  <c r="O65" i="1" s="1"/>
  <c r="M73" i="1"/>
  <c r="O73" i="1" s="1"/>
  <c r="N77" i="1"/>
  <c r="O77" i="1" s="1"/>
  <c r="N85" i="1"/>
  <c r="O85" i="1" s="1"/>
  <c r="N93" i="1"/>
  <c r="O93" i="1" s="1"/>
  <c r="W178" i="1"/>
  <c r="R100" i="1"/>
  <c r="W100" i="1"/>
  <c r="N108" i="1"/>
  <c r="M108" i="1"/>
  <c r="N79" i="1"/>
  <c r="O79" i="1" s="1"/>
  <c r="N87" i="1"/>
  <c r="O87" i="1" s="1"/>
  <c r="N95" i="1"/>
  <c r="O95" i="1" s="1"/>
  <c r="Q100" i="1"/>
  <c r="N102" i="1"/>
  <c r="O102" i="1" s="1"/>
  <c r="N116" i="1"/>
  <c r="M116" i="1"/>
  <c r="M34" i="1"/>
  <c r="O34" i="1" s="1"/>
  <c r="N41" i="1"/>
  <c r="O41" i="1" s="1"/>
  <c r="M60" i="1"/>
  <c r="O60" i="1" s="1"/>
  <c r="M68" i="1"/>
  <c r="O68" i="1" s="1"/>
  <c r="N75" i="1"/>
  <c r="O75" i="1" s="1"/>
  <c r="N112" i="1"/>
  <c r="O112" i="1" s="1"/>
  <c r="R126" i="1"/>
  <c r="N143" i="1"/>
  <c r="O143" i="1" s="1"/>
  <c r="N163" i="1"/>
  <c r="O163" i="1" s="1"/>
  <c r="M179" i="1"/>
  <c r="O179" i="1" s="1"/>
  <c r="M180" i="1"/>
  <c r="N180" i="1"/>
  <c r="R214" i="1"/>
  <c r="W214" i="1"/>
  <c r="V214" i="1"/>
  <c r="U214" i="1"/>
  <c r="Q214" i="1"/>
  <c r="N177" i="1"/>
  <c r="M177" i="1"/>
  <c r="N205" i="1"/>
  <c r="M205" i="1"/>
  <c r="V235" i="1"/>
  <c r="N145" i="1"/>
  <c r="O145" i="1" s="1"/>
  <c r="M155" i="1"/>
  <c r="O155" i="1" s="1"/>
  <c r="M160" i="1"/>
  <c r="O160" i="1" s="1"/>
  <c r="N199" i="1"/>
  <c r="M199" i="1"/>
  <c r="V251" i="1"/>
  <c r="R251" i="1"/>
  <c r="Q251" i="1"/>
  <c r="W251" i="1"/>
  <c r="U251" i="1"/>
  <c r="M132" i="1"/>
  <c r="O132" i="1" s="1"/>
  <c r="M139" i="1"/>
  <c r="O139" i="1" s="1"/>
  <c r="N146" i="1"/>
  <c r="O146" i="1" s="1"/>
  <c r="M156" i="1"/>
  <c r="O156" i="1" s="1"/>
  <c r="M159" i="1"/>
  <c r="O159" i="1" s="1"/>
  <c r="Q175" i="1"/>
  <c r="W175" i="1"/>
  <c r="M176" i="1"/>
  <c r="O176" i="1" s="1"/>
  <c r="N194" i="1"/>
  <c r="O194" i="1" s="1"/>
  <c r="M140" i="1"/>
  <c r="O140" i="1" s="1"/>
  <c r="M157" i="1"/>
  <c r="O157" i="1" s="1"/>
  <c r="N167" i="1"/>
  <c r="O167" i="1" s="1"/>
  <c r="N174" i="1"/>
  <c r="O174" i="1" s="1"/>
  <c r="M184" i="1"/>
  <c r="N184" i="1"/>
  <c r="Q221" i="1"/>
  <c r="V236" i="1"/>
  <c r="Q236" i="1"/>
  <c r="W236" i="1"/>
  <c r="U236" i="1"/>
  <c r="R236" i="1"/>
  <c r="W247" i="1"/>
  <c r="U126" i="1"/>
  <c r="N213" i="1"/>
  <c r="M213" i="1"/>
  <c r="M127" i="1"/>
  <c r="O127" i="1" s="1"/>
  <c r="M135" i="1"/>
  <c r="O135" i="1" s="1"/>
  <c r="N141" i="1"/>
  <c r="O141" i="1" s="1"/>
  <c r="M152" i="1"/>
  <c r="O152" i="1" s="1"/>
  <c r="Q158" i="1"/>
  <c r="M164" i="1"/>
  <c r="N164" i="1"/>
  <c r="M172" i="1"/>
  <c r="O172" i="1" s="1"/>
  <c r="R175" i="1"/>
  <c r="N183" i="1"/>
  <c r="O183" i="1" s="1"/>
  <c r="N196" i="1"/>
  <c r="O196" i="1" s="1"/>
  <c r="W217" i="1"/>
  <c r="R217" i="1"/>
  <c r="V217" i="1"/>
  <c r="U217" i="1"/>
  <c r="Q217" i="1"/>
  <c r="W233" i="1"/>
  <c r="V233" i="1"/>
  <c r="U233" i="1"/>
  <c r="Q233" i="1"/>
  <c r="Q126" i="1"/>
  <c r="U158" i="1"/>
  <c r="U204" i="1"/>
  <c r="R204" i="1"/>
  <c r="S204" i="1" s="1"/>
  <c r="W204" i="1"/>
  <c r="V204" i="1"/>
  <c r="W210" i="1"/>
  <c r="V210" i="1"/>
  <c r="U210" i="1"/>
  <c r="R210" i="1"/>
  <c r="M201" i="1"/>
  <c r="O201" i="1" s="1"/>
  <c r="M209" i="1"/>
  <c r="O209" i="1" s="1"/>
  <c r="N216" i="1"/>
  <c r="O216" i="1" s="1"/>
  <c r="N224" i="1"/>
  <c r="O224" i="1" s="1"/>
  <c r="M234" i="1"/>
  <c r="O234" i="1" s="1"/>
  <c r="M255" i="1"/>
  <c r="O255" i="1" s="1"/>
  <c r="O260" i="1"/>
  <c r="R266" i="1"/>
  <c r="W244" i="1"/>
  <c r="R269" i="1"/>
  <c r="V269" i="1"/>
  <c r="W269" i="1"/>
  <c r="Q269" i="1"/>
  <c r="M278" i="1"/>
  <c r="N278" i="1"/>
  <c r="Q313" i="1"/>
  <c r="M203" i="1"/>
  <c r="O203" i="1" s="1"/>
  <c r="M211" i="1"/>
  <c r="O211" i="1" s="1"/>
  <c r="N218" i="1"/>
  <c r="O218" i="1" s="1"/>
  <c r="N226" i="1"/>
  <c r="O226" i="1" s="1"/>
  <c r="O240" i="1"/>
  <c r="N243" i="1"/>
  <c r="O243" i="1" s="1"/>
  <c r="Q245" i="1"/>
  <c r="N250" i="1"/>
  <c r="M250" i="1"/>
  <c r="N279" i="1"/>
  <c r="M279" i="1"/>
  <c r="N290" i="1"/>
  <c r="M290" i="1"/>
  <c r="N220" i="1"/>
  <c r="O220" i="1" s="1"/>
  <c r="R244" i="1"/>
  <c r="N276" i="1"/>
  <c r="M276" i="1"/>
  <c r="M207" i="1"/>
  <c r="O207" i="1" s="1"/>
  <c r="N222" i="1"/>
  <c r="O222" i="1" s="1"/>
  <c r="M232" i="1"/>
  <c r="O232" i="1" s="1"/>
  <c r="M248" i="1"/>
  <c r="O248" i="1" s="1"/>
  <c r="O252" i="1"/>
  <c r="M257" i="1"/>
  <c r="O257" i="1" s="1"/>
  <c r="M268" i="1"/>
  <c r="N268" i="1"/>
  <c r="N280" i="1"/>
  <c r="M280" i="1"/>
  <c r="N246" i="1"/>
  <c r="M246" i="1"/>
  <c r="N277" i="1"/>
  <c r="M277" i="1"/>
  <c r="Q282" i="1"/>
  <c r="W282" i="1"/>
  <c r="R282" i="1"/>
  <c r="V282" i="1"/>
  <c r="O264" i="1"/>
  <c r="M300" i="1"/>
  <c r="N300" i="1"/>
  <c r="N259" i="1"/>
  <c r="M259" i="1"/>
  <c r="M321" i="1"/>
  <c r="N321" i="1"/>
  <c r="W334" i="1"/>
  <c r="U334" i="1"/>
  <c r="R334" i="1"/>
  <c r="Q334" i="1"/>
  <c r="V334" i="1"/>
  <c r="N261" i="1"/>
  <c r="O261" i="1" s="1"/>
  <c r="N271" i="1"/>
  <c r="O271" i="1" s="1"/>
  <c r="M284" i="1"/>
  <c r="O284" i="1" s="1"/>
  <c r="M288" i="1"/>
  <c r="O288" i="1" s="1"/>
  <c r="N335" i="1"/>
  <c r="M335" i="1"/>
  <c r="M322" i="1"/>
  <c r="N322" i="1"/>
  <c r="W328" i="1"/>
  <c r="Q328" i="1"/>
  <c r="V328" i="1"/>
  <c r="U328" i="1"/>
  <c r="R328" i="1"/>
  <c r="O329" i="1"/>
  <c r="M297" i="1"/>
  <c r="N297" i="1"/>
  <c r="U312" i="1"/>
  <c r="R312" i="1"/>
  <c r="W312" i="1"/>
  <c r="Q312" i="1"/>
  <c r="V312" i="1"/>
  <c r="M315" i="1"/>
  <c r="N315" i="1"/>
  <c r="O298" i="1"/>
  <c r="M307" i="1"/>
  <c r="N307" i="1"/>
  <c r="M317" i="1"/>
  <c r="N317" i="1"/>
  <c r="M348" i="1"/>
  <c r="N348" i="1"/>
  <c r="R349" i="1"/>
  <c r="W349" i="1"/>
  <c r="Q349" i="1"/>
  <c r="V349" i="1"/>
  <c r="U349" i="1"/>
  <c r="N302" i="1"/>
  <c r="M302" i="1"/>
  <c r="N311" i="1"/>
  <c r="O311" i="1" s="1"/>
  <c r="M316" i="1"/>
  <c r="N316" i="1"/>
  <c r="M338" i="1"/>
  <c r="N338" i="1"/>
  <c r="O341" i="1"/>
  <c r="O299" i="1"/>
  <c r="N310" i="1"/>
  <c r="M310" i="1"/>
  <c r="M336" i="1"/>
  <c r="N336" i="1"/>
  <c r="M343" i="1"/>
  <c r="N343" i="1"/>
  <c r="N314" i="1"/>
  <c r="M314" i="1"/>
  <c r="M306" i="1"/>
  <c r="O306" i="1" s="1"/>
  <c r="M320" i="1"/>
  <c r="N320" i="1"/>
  <c r="M333" i="1"/>
  <c r="N333" i="1"/>
  <c r="M351" i="1"/>
  <c r="N351" i="1"/>
  <c r="N344" i="1"/>
  <c r="O344" i="1" s="1"/>
  <c r="N352" i="1"/>
  <c r="O352" i="1" s="1"/>
  <c r="N324" i="1"/>
  <c r="O324" i="1" s="1"/>
  <c r="N340" i="1"/>
  <c r="O340" i="1" s="1"/>
  <c r="N332" i="1"/>
  <c r="O332" i="1" s="1"/>
  <c r="W353" i="1" l="1"/>
  <c r="Q323" i="1"/>
  <c r="W296" i="1"/>
  <c r="R323" i="1"/>
  <c r="U353" i="1"/>
  <c r="U319" i="1"/>
  <c r="V285" i="1"/>
  <c r="R225" i="1"/>
  <c r="U265" i="1"/>
  <c r="V265" i="1"/>
  <c r="W241" i="1"/>
  <c r="U241" i="1"/>
  <c r="U296" i="1"/>
  <c r="V337" i="1"/>
  <c r="U245" i="1"/>
  <c r="Q231" i="1"/>
  <c r="S231" i="1" s="1"/>
  <c r="X231" i="1" s="1"/>
  <c r="Y231" i="1" s="1"/>
  <c r="V208" i="1"/>
  <c r="U166" i="1"/>
  <c r="V123" i="1"/>
  <c r="V289" i="1"/>
  <c r="R55" i="1"/>
  <c r="V206" i="1"/>
  <c r="R231" i="1"/>
  <c r="V266" i="1"/>
  <c r="U231" i="1"/>
  <c r="V249" i="1"/>
  <c r="W206" i="1"/>
  <c r="W231" i="1"/>
  <c r="R123" i="1"/>
  <c r="S123" i="1" s="1"/>
  <c r="X123" i="1" s="1"/>
  <c r="Y123" i="1" s="1"/>
  <c r="Q227" i="1"/>
  <c r="V227" i="1"/>
  <c r="U227" i="1"/>
  <c r="R296" i="1"/>
  <c r="V296" i="1"/>
  <c r="V244" i="1"/>
  <c r="R206" i="1"/>
  <c r="V202" i="1"/>
  <c r="V301" i="1"/>
  <c r="U206" i="1"/>
  <c r="W202" i="1"/>
  <c r="V104" i="1"/>
  <c r="R254" i="1"/>
  <c r="Q166" i="1"/>
  <c r="W166" i="1"/>
  <c r="U170" i="1"/>
  <c r="U55" i="1"/>
  <c r="Q249" i="1"/>
  <c r="Q254" i="1"/>
  <c r="R166" i="1"/>
  <c r="V161" i="1"/>
  <c r="U82" i="1"/>
  <c r="W86" i="1"/>
  <c r="R331" i="1"/>
  <c r="V274" i="1"/>
  <c r="W254" i="1"/>
  <c r="R189" i="1"/>
  <c r="S189" i="1" s="1"/>
  <c r="R202" i="1"/>
  <c r="U101" i="1"/>
  <c r="Q301" i="1"/>
  <c r="S301" i="1" s="1"/>
  <c r="X301" i="1" s="1"/>
  <c r="Y301" i="1" s="1"/>
  <c r="Q319" i="1"/>
  <c r="Q247" i="1"/>
  <c r="W225" i="1"/>
  <c r="R178" i="1"/>
  <c r="W301" i="1"/>
  <c r="R319" i="1"/>
  <c r="U247" i="1"/>
  <c r="V247" i="1"/>
  <c r="W104" i="1"/>
  <c r="W227" i="1"/>
  <c r="Q225" i="1"/>
  <c r="Q178" i="1"/>
  <c r="U104" i="1"/>
  <c r="W55" i="1"/>
  <c r="R318" i="1"/>
  <c r="V319" i="1"/>
  <c r="R227" i="1"/>
  <c r="U225" i="1"/>
  <c r="U178" i="1"/>
  <c r="Q162" i="1"/>
  <c r="Q55" i="1"/>
  <c r="S55" i="1" s="1"/>
  <c r="X55" i="1" s="1"/>
  <c r="Y55" i="1" s="1"/>
  <c r="U301" i="1"/>
  <c r="U186" i="1"/>
  <c r="V186" i="1"/>
  <c r="Q193" i="1"/>
  <c r="U192" i="1"/>
  <c r="V154" i="1"/>
  <c r="V115" i="1"/>
  <c r="R192" i="1"/>
  <c r="S192" i="1" s="1"/>
  <c r="X192" i="1" s="1"/>
  <c r="Y192" i="1" s="1"/>
  <c r="R115" i="1"/>
  <c r="Q192" i="1"/>
  <c r="V242" i="1"/>
  <c r="V192" i="1"/>
  <c r="W212" i="1"/>
  <c r="O199" i="1"/>
  <c r="W199" i="1" s="1"/>
  <c r="U193" i="1"/>
  <c r="U185" i="1"/>
  <c r="W242" i="1"/>
  <c r="R158" i="1"/>
  <c r="S158" i="1" s="1"/>
  <c r="X158" i="1" s="1"/>
  <c r="Y158" i="1" s="1"/>
  <c r="R229" i="1"/>
  <c r="V229" i="1"/>
  <c r="R32" i="1"/>
  <c r="U32" i="1"/>
  <c r="W32" i="1"/>
  <c r="Q32" i="1"/>
  <c r="V32" i="1"/>
  <c r="V185" i="1"/>
  <c r="U270" i="1"/>
  <c r="Q185" i="1"/>
  <c r="R191" i="1"/>
  <c r="S191" i="1" s="1"/>
  <c r="X191" i="1" s="1"/>
  <c r="Y191" i="1" s="1"/>
  <c r="W270" i="1"/>
  <c r="R253" i="1"/>
  <c r="W313" i="1"/>
  <c r="Q154" i="1"/>
  <c r="Q144" i="1"/>
  <c r="Q270" i="1"/>
  <c r="V313" i="1"/>
  <c r="R147" i="1"/>
  <c r="R154" i="1"/>
  <c r="V144" i="1"/>
  <c r="U285" i="1"/>
  <c r="U323" i="1"/>
  <c r="R270" i="1"/>
  <c r="U313" i="1"/>
  <c r="V198" i="1"/>
  <c r="V193" i="1"/>
  <c r="W147" i="1"/>
  <c r="U154" i="1"/>
  <c r="R144" i="1"/>
  <c r="V323" i="1"/>
  <c r="V254" i="1"/>
  <c r="R173" i="1"/>
  <c r="U173" i="1"/>
  <c r="R185" i="1"/>
  <c r="S185" i="1" s="1"/>
  <c r="X185" i="1" s="1"/>
  <c r="Y185" i="1" s="1"/>
  <c r="W186" i="1"/>
  <c r="W82" i="1"/>
  <c r="R262" i="1"/>
  <c r="V262" i="1"/>
  <c r="R219" i="1"/>
  <c r="W219" i="1"/>
  <c r="S269" i="1"/>
  <c r="W266" i="1"/>
  <c r="U147" i="1"/>
  <c r="U161" i="1"/>
  <c r="Q147" i="1"/>
  <c r="R161" i="1"/>
  <c r="W161" i="1"/>
  <c r="U144" i="1"/>
  <c r="Q244" i="1"/>
  <c r="R193" i="1"/>
  <c r="S193" i="1" s="1"/>
  <c r="X193" i="1" s="1"/>
  <c r="Y193" i="1" s="1"/>
  <c r="Q186" i="1"/>
  <c r="W115" i="1"/>
  <c r="Q94" i="1"/>
  <c r="Q28" i="1"/>
  <c r="V28" i="1"/>
  <c r="U28" i="1"/>
  <c r="R28" i="1"/>
  <c r="W28" i="1"/>
  <c r="W330" i="1"/>
  <c r="U330" i="1"/>
  <c r="Q149" i="1"/>
  <c r="W149" i="1"/>
  <c r="V149" i="1"/>
  <c r="R149" i="1"/>
  <c r="U149" i="1"/>
  <c r="V292" i="1"/>
  <c r="U292" i="1"/>
  <c r="Q292" i="1"/>
  <c r="R292" i="1"/>
  <c r="W292" i="1"/>
  <c r="Q182" i="1"/>
  <c r="W182" i="1"/>
  <c r="W50" i="1"/>
  <c r="V50" i="1"/>
  <c r="U50" i="1"/>
  <c r="Q50" i="1"/>
  <c r="R25" i="1"/>
  <c r="U25" i="1"/>
  <c r="Q25" i="1"/>
  <c r="V25" i="1"/>
  <c r="V110" i="1"/>
  <c r="Q110" i="1"/>
  <c r="W110" i="1"/>
  <c r="R110" i="1"/>
  <c r="U110" i="1"/>
  <c r="U318" i="1"/>
  <c r="U274" i="1"/>
  <c r="R242" i="1"/>
  <c r="S242" i="1" s="1"/>
  <c r="X242" i="1" s="1"/>
  <c r="Y242" i="1" s="1"/>
  <c r="U242" i="1"/>
  <c r="Q266" i="1"/>
  <c r="S266" i="1" s="1"/>
  <c r="X266" i="1" s="1"/>
  <c r="Y266" i="1" s="1"/>
  <c r="R221" i="1"/>
  <c r="S221" i="1" s="1"/>
  <c r="X221" i="1" s="1"/>
  <c r="Y221" i="1" s="1"/>
  <c r="W235" i="1"/>
  <c r="S214" i="1"/>
  <c r="X214" i="1" s="1"/>
  <c r="Y214" i="1" s="1"/>
  <c r="R195" i="1"/>
  <c r="S195" i="1" s="1"/>
  <c r="X195" i="1" s="1"/>
  <c r="Y195" i="1" s="1"/>
  <c r="W162" i="1"/>
  <c r="Q115" i="1"/>
  <c r="V51" i="1"/>
  <c r="R94" i="1"/>
  <c r="V267" i="1"/>
  <c r="W221" i="1"/>
  <c r="R235" i="1"/>
  <c r="V195" i="1"/>
  <c r="V309" i="1"/>
  <c r="Q272" i="1"/>
  <c r="W267" i="1"/>
  <c r="U195" i="1"/>
  <c r="W318" i="1"/>
  <c r="U272" i="1"/>
  <c r="R309" i="1"/>
  <c r="R272" i="1"/>
  <c r="Q267" i="1"/>
  <c r="V241" i="1"/>
  <c r="W195" i="1"/>
  <c r="O111" i="1"/>
  <c r="Q111" i="1" s="1"/>
  <c r="Q104" i="1"/>
  <c r="Q101" i="1"/>
  <c r="R36" i="1"/>
  <c r="S36" i="1" s="1"/>
  <c r="Q90" i="1"/>
  <c r="S90" i="1" s="1"/>
  <c r="V158" i="1"/>
  <c r="Q318" i="1"/>
  <c r="W309" i="1"/>
  <c r="Q289" i="1"/>
  <c r="S289" i="1" s="1"/>
  <c r="V272" i="1"/>
  <c r="R274" i="1"/>
  <c r="R267" i="1"/>
  <c r="R241" i="1"/>
  <c r="W101" i="1"/>
  <c r="Q309" i="1"/>
  <c r="W274" i="1"/>
  <c r="Q241" i="1"/>
  <c r="U221" i="1"/>
  <c r="Q235" i="1"/>
  <c r="Q62" i="1"/>
  <c r="W289" i="1"/>
  <c r="U289" i="1"/>
  <c r="R198" i="1"/>
  <c r="S198" i="1" s="1"/>
  <c r="X198" i="1" s="1"/>
  <c r="Y198" i="1" s="1"/>
  <c r="U191" i="1"/>
  <c r="U162" i="1"/>
  <c r="R62" i="1"/>
  <c r="V92" i="1"/>
  <c r="W92" i="1"/>
  <c r="U92" i="1"/>
  <c r="Q92" i="1"/>
  <c r="V130" i="1"/>
  <c r="U130" i="1"/>
  <c r="W130" i="1"/>
  <c r="Q130" i="1"/>
  <c r="R130" i="1"/>
  <c r="R258" i="1"/>
  <c r="W258" i="1"/>
  <c r="W168" i="1"/>
  <c r="U168" i="1"/>
  <c r="R168" i="1"/>
  <c r="Q168" i="1"/>
  <c r="S168" i="1" s="1"/>
  <c r="V168" i="1"/>
  <c r="R287" i="1"/>
  <c r="W287" i="1"/>
  <c r="V327" i="1"/>
  <c r="Q327" i="1"/>
  <c r="R327" i="1"/>
  <c r="W327" i="1"/>
  <c r="U327" i="1"/>
  <c r="R31" i="1"/>
  <c r="Q31" i="1"/>
  <c r="V31" i="1"/>
  <c r="W31" i="1"/>
  <c r="U31" i="1"/>
  <c r="V308" i="1"/>
  <c r="U208" i="1"/>
  <c r="W208" i="1"/>
  <c r="U189" i="1"/>
  <c r="Q308" i="1"/>
  <c r="V189" i="1"/>
  <c r="R308" i="1"/>
  <c r="W189" i="1"/>
  <c r="W25" i="1"/>
  <c r="U295" i="1"/>
  <c r="U308" i="1"/>
  <c r="Q228" i="1"/>
  <c r="Q208" i="1"/>
  <c r="S208" i="1" s="1"/>
  <c r="R237" i="1"/>
  <c r="S237" i="1" s="1"/>
  <c r="X237" i="1" s="1"/>
  <c r="Y237" i="1" s="1"/>
  <c r="U182" i="1"/>
  <c r="U304" i="1"/>
  <c r="O348" i="1"/>
  <c r="U348" i="1" s="1"/>
  <c r="U118" i="1"/>
  <c r="R182" i="1"/>
  <c r="Q345" i="1"/>
  <c r="W345" i="1"/>
  <c r="V345" i="1"/>
  <c r="V187" i="1"/>
  <c r="U187" i="1"/>
  <c r="R187" i="1"/>
  <c r="W187" i="1"/>
  <c r="Q187" i="1"/>
  <c r="Q18" i="1"/>
  <c r="U18" i="1"/>
  <c r="R18" i="1"/>
  <c r="V18" i="1"/>
  <c r="W18" i="1"/>
  <c r="V24" i="1"/>
  <c r="Q24" i="1"/>
  <c r="R24" i="1"/>
  <c r="W24" i="1"/>
  <c r="U114" i="1"/>
  <c r="W114" i="1"/>
  <c r="V114" i="1"/>
  <c r="R114" i="1"/>
  <c r="Q114" i="1"/>
  <c r="R43" i="1"/>
  <c r="W43" i="1"/>
  <c r="V43" i="1"/>
  <c r="U43" i="1"/>
  <c r="Q43" i="1"/>
  <c r="W215" i="1"/>
  <c r="R215" i="1"/>
  <c r="V215" i="1"/>
  <c r="U215" i="1"/>
  <c r="Q215" i="1"/>
  <c r="R273" i="1"/>
  <c r="U273" i="1"/>
  <c r="Q273" i="1"/>
  <c r="W273" i="1"/>
  <c r="V273" i="1"/>
  <c r="W138" i="1"/>
  <c r="Q138" i="1"/>
  <c r="R138" i="1"/>
  <c r="V138" i="1"/>
  <c r="U138" i="1"/>
  <c r="V287" i="1"/>
  <c r="U262" i="1"/>
  <c r="R165" i="1"/>
  <c r="U229" i="1"/>
  <c r="W190" i="1"/>
  <c r="Q98" i="1"/>
  <c r="S98" i="1" s="1"/>
  <c r="X98" i="1" s="1"/>
  <c r="Y98" i="1" s="1"/>
  <c r="Q29" i="1"/>
  <c r="R86" i="1"/>
  <c r="S86" i="1" s="1"/>
  <c r="X86" i="1" s="1"/>
  <c r="Y86" i="1" s="1"/>
  <c r="O317" i="1"/>
  <c r="R317" i="1" s="1"/>
  <c r="R190" i="1"/>
  <c r="Q51" i="1"/>
  <c r="S51" i="1" s="1"/>
  <c r="X51" i="1" s="1"/>
  <c r="Y51" i="1" s="1"/>
  <c r="U70" i="1"/>
  <c r="U98" i="1"/>
  <c r="R82" i="1"/>
  <c r="V62" i="1"/>
  <c r="U64" i="1"/>
  <c r="S334" i="1"/>
  <c r="X334" i="1" s="1"/>
  <c r="Y334" i="1" s="1"/>
  <c r="S323" i="1"/>
  <c r="X323" i="1" s="1"/>
  <c r="Y323" i="1" s="1"/>
  <c r="Q173" i="1"/>
  <c r="V173" i="1"/>
  <c r="U190" i="1"/>
  <c r="Q66" i="1"/>
  <c r="U51" i="1"/>
  <c r="U62" i="1"/>
  <c r="V98" i="1"/>
  <c r="Q70" i="1"/>
  <c r="U27" i="1"/>
  <c r="Q253" i="1"/>
  <c r="S253" i="1" s="1"/>
  <c r="X253" i="1" s="1"/>
  <c r="Y253" i="1" s="1"/>
  <c r="R137" i="1"/>
  <c r="S137" i="1" s="1"/>
  <c r="X137" i="1" s="1"/>
  <c r="Y137" i="1" s="1"/>
  <c r="Q190" i="1"/>
  <c r="R66" i="1"/>
  <c r="Q33" i="1"/>
  <c r="S33" i="1" s="1"/>
  <c r="W98" i="1"/>
  <c r="R70" i="1"/>
  <c r="U253" i="1"/>
  <c r="S313" i="1"/>
  <c r="X313" i="1" s="1"/>
  <c r="Y313" i="1" s="1"/>
  <c r="W229" i="1"/>
  <c r="S178" i="1"/>
  <c r="X178" i="1" s="1"/>
  <c r="Y178" i="1" s="1"/>
  <c r="V137" i="1"/>
  <c r="V66" i="1"/>
  <c r="U33" i="1"/>
  <c r="V70" i="1"/>
  <c r="U86" i="1"/>
  <c r="O56" i="1"/>
  <c r="Q56" i="1" s="1"/>
  <c r="U287" i="1"/>
  <c r="V253" i="1"/>
  <c r="Q229" i="1"/>
  <c r="W118" i="1"/>
  <c r="W137" i="1"/>
  <c r="W66" i="1"/>
  <c r="V33" i="1"/>
  <c r="V86" i="1"/>
  <c r="Q287" i="1"/>
  <c r="S287" i="1" s="1"/>
  <c r="S206" i="1"/>
  <c r="X206" i="1" s="1"/>
  <c r="Y206" i="1" s="1"/>
  <c r="Q118" i="1"/>
  <c r="W33" i="1"/>
  <c r="R29" i="1"/>
  <c r="Q82" i="1"/>
  <c r="U354" i="1"/>
  <c r="V354" i="1"/>
  <c r="W354" i="1"/>
  <c r="R354" i="1"/>
  <c r="Q354" i="1"/>
  <c r="U26" i="1"/>
  <c r="Q26" i="1"/>
  <c r="V26" i="1"/>
  <c r="R26" i="1"/>
  <c r="W26" i="1"/>
  <c r="W326" i="1"/>
  <c r="R326" i="1"/>
  <c r="Q326" i="1"/>
  <c r="Q22" i="1"/>
  <c r="R22" i="1"/>
  <c r="W22" i="1"/>
  <c r="V22" i="1"/>
  <c r="U22" i="1"/>
  <c r="R151" i="1"/>
  <c r="Q151" i="1"/>
  <c r="S151" i="1" s="1"/>
  <c r="X151" i="1" s="1"/>
  <c r="Y151" i="1" s="1"/>
  <c r="U151" i="1"/>
  <c r="W286" i="1"/>
  <c r="U286" i="1"/>
  <c r="R286" i="1"/>
  <c r="Q286" i="1"/>
  <c r="V286" i="1"/>
  <c r="W281" i="1"/>
  <c r="R281" i="1"/>
  <c r="Q281" i="1"/>
  <c r="U281" i="1"/>
  <c r="V281" i="1"/>
  <c r="U342" i="1"/>
  <c r="R342" i="1"/>
  <c r="U188" i="1"/>
  <c r="W188" i="1"/>
  <c r="R188" i="1"/>
  <c r="S188" i="1" s="1"/>
  <c r="X188" i="1" s="1"/>
  <c r="Y188" i="1" s="1"/>
  <c r="V188" i="1"/>
  <c r="Q188" i="1"/>
  <c r="R345" i="1"/>
  <c r="O333" i="1"/>
  <c r="R333" i="1" s="1"/>
  <c r="R304" i="1"/>
  <c r="W295" i="1"/>
  <c r="R337" i="1"/>
  <c r="S337" i="1" s="1"/>
  <c r="X337" i="1" s="1"/>
  <c r="Y337" i="1" s="1"/>
  <c r="W249" i="1"/>
  <c r="W148" i="1"/>
  <c r="O205" i="1"/>
  <c r="R205" i="1" s="1"/>
  <c r="V148" i="1"/>
  <c r="R96" i="1"/>
  <c r="V78" i="1"/>
  <c r="R101" i="1"/>
  <c r="S101" i="1" s="1"/>
  <c r="X101" i="1" s="1"/>
  <c r="Y101" i="1" s="1"/>
  <c r="W283" i="1"/>
  <c r="Q148" i="1"/>
  <c r="S148" i="1" s="1"/>
  <c r="Q78" i="1"/>
  <c r="S78" i="1" s="1"/>
  <c r="X78" i="1" s="1"/>
  <c r="Y78" i="1" s="1"/>
  <c r="Q64" i="1"/>
  <c r="W64" i="1"/>
  <c r="W304" i="1"/>
  <c r="O268" i="1"/>
  <c r="Q268" i="1" s="1"/>
  <c r="Q134" i="1"/>
  <c r="U169" i="1"/>
  <c r="U134" i="1"/>
  <c r="W78" i="1"/>
  <c r="V72" i="1"/>
  <c r="Q202" i="1"/>
  <c r="S202" i="1" s="1"/>
  <c r="U345" i="1"/>
  <c r="S312" i="1"/>
  <c r="X312" i="1" s="1"/>
  <c r="Y312" i="1" s="1"/>
  <c r="U283" i="1"/>
  <c r="S244" i="1"/>
  <c r="X244" i="1" s="1"/>
  <c r="Y244" i="1" s="1"/>
  <c r="U249" i="1"/>
  <c r="Q169" i="1"/>
  <c r="R228" i="1"/>
  <c r="V219" i="1"/>
  <c r="W150" i="1"/>
  <c r="Q72" i="1"/>
  <c r="S72" i="1" s="1"/>
  <c r="X72" i="1" s="1"/>
  <c r="Y72" i="1" s="1"/>
  <c r="U72" i="1"/>
  <c r="R169" i="1"/>
  <c r="R305" i="1"/>
  <c r="O338" i="1"/>
  <c r="V338" i="1" s="1"/>
  <c r="R295" i="1"/>
  <c r="S295" i="1" s="1"/>
  <c r="X295" i="1" s="1"/>
  <c r="Y295" i="1" s="1"/>
  <c r="O321" i="1"/>
  <c r="Q321" i="1" s="1"/>
  <c r="O300" i="1"/>
  <c r="Q300" i="1" s="1"/>
  <c r="U337" i="1"/>
  <c r="O277" i="1"/>
  <c r="Q277" i="1" s="1"/>
  <c r="R283" i="1"/>
  <c r="S283" i="1" s="1"/>
  <c r="X283" i="1" s="1"/>
  <c r="Y283" i="1" s="1"/>
  <c r="S319" i="1"/>
  <c r="U258" i="1"/>
  <c r="V169" i="1"/>
  <c r="U148" i="1"/>
  <c r="U228" i="1"/>
  <c r="Q219" i="1"/>
  <c r="Q150" i="1"/>
  <c r="U305" i="1"/>
  <c r="S349" i="1"/>
  <c r="X349" i="1" s="1"/>
  <c r="Y349" i="1" s="1"/>
  <c r="V295" i="1"/>
  <c r="W337" i="1"/>
  <c r="V283" i="1"/>
  <c r="V258" i="1"/>
  <c r="W228" i="1"/>
  <c r="U219" i="1"/>
  <c r="W171" i="1"/>
  <c r="O351" i="1"/>
  <c r="W351" i="1" s="1"/>
  <c r="Q304" i="1"/>
  <c r="S304" i="1" s="1"/>
  <c r="X304" i="1" s="1"/>
  <c r="Y304" i="1" s="1"/>
  <c r="Q258" i="1"/>
  <c r="S233" i="1"/>
  <c r="X233" i="1" s="1"/>
  <c r="Y233" i="1" s="1"/>
  <c r="O164" i="1"/>
  <c r="U164" i="1" s="1"/>
  <c r="O52" i="1"/>
  <c r="U52" i="1" s="1"/>
  <c r="R64" i="1"/>
  <c r="R84" i="1"/>
  <c r="W84" i="1"/>
  <c r="U84" i="1"/>
  <c r="Q84" i="1"/>
  <c r="V84" i="1"/>
  <c r="U181" i="1"/>
  <c r="V181" i="1"/>
  <c r="Q181" i="1"/>
  <c r="R181" i="1"/>
  <c r="W181" i="1"/>
  <c r="R23" i="1"/>
  <c r="Q23" i="1"/>
  <c r="W23" i="1"/>
  <c r="U23" i="1"/>
  <c r="V23" i="1"/>
  <c r="W223" i="1"/>
  <c r="R223" i="1"/>
  <c r="V223" i="1"/>
  <c r="U223" i="1"/>
  <c r="Q223" i="1"/>
  <c r="W347" i="1"/>
  <c r="U347" i="1"/>
  <c r="R347" i="1"/>
  <c r="Q347" i="1"/>
  <c r="V347" i="1"/>
  <c r="V54" i="1"/>
  <c r="Q54" i="1"/>
  <c r="U54" i="1"/>
  <c r="W54" i="1"/>
  <c r="R54" i="1"/>
  <c r="V125" i="1"/>
  <c r="W125" i="1"/>
  <c r="U125" i="1"/>
  <c r="Q125" i="1"/>
  <c r="R125" i="1"/>
  <c r="Q80" i="1"/>
  <c r="R80" i="1"/>
  <c r="W80" i="1"/>
  <c r="V80" i="1"/>
  <c r="U80" i="1"/>
  <c r="U346" i="1"/>
  <c r="Q346" i="1"/>
  <c r="W346" i="1"/>
  <c r="R346" i="1"/>
  <c r="V346" i="1"/>
  <c r="V46" i="1"/>
  <c r="U46" i="1"/>
  <c r="W46" i="1"/>
  <c r="R46" i="1"/>
  <c r="Q46" i="1"/>
  <c r="V44" i="1"/>
  <c r="Q44" i="1"/>
  <c r="R44" i="1"/>
  <c r="U44" i="1"/>
  <c r="W44" i="1"/>
  <c r="R142" i="1"/>
  <c r="W142" i="1"/>
  <c r="V142" i="1"/>
  <c r="U142" i="1"/>
  <c r="Q142" i="1"/>
  <c r="U263" i="1"/>
  <c r="W263" i="1"/>
  <c r="Q263" i="1"/>
  <c r="R263" i="1"/>
  <c r="V263" i="1"/>
  <c r="V133" i="1"/>
  <c r="U133" i="1"/>
  <c r="R133" i="1"/>
  <c r="Q133" i="1"/>
  <c r="W133" i="1"/>
  <c r="V109" i="1"/>
  <c r="U109" i="1"/>
  <c r="R109" i="1"/>
  <c r="Q109" i="1"/>
  <c r="W109" i="1"/>
  <c r="W20" i="1"/>
  <c r="V20" i="1"/>
  <c r="Q20" i="1"/>
  <c r="U20" i="1"/>
  <c r="R20" i="1"/>
  <c r="U239" i="1"/>
  <c r="R239" i="1"/>
  <c r="Q239" i="1"/>
  <c r="V239" i="1"/>
  <c r="W239" i="1"/>
  <c r="W103" i="1"/>
  <c r="R103" i="1"/>
  <c r="V103" i="1"/>
  <c r="U103" i="1"/>
  <c r="Q103" i="1"/>
  <c r="R88" i="1"/>
  <c r="W88" i="1"/>
  <c r="V88" i="1"/>
  <c r="U88" i="1"/>
  <c r="Q88" i="1"/>
  <c r="R105" i="1"/>
  <c r="V105" i="1"/>
  <c r="U105" i="1"/>
  <c r="Q105" i="1"/>
  <c r="W105" i="1"/>
  <c r="Q200" i="1"/>
  <c r="U200" i="1"/>
  <c r="W200" i="1"/>
  <c r="W342" i="1"/>
  <c r="W294" i="1"/>
  <c r="Q212" i="1"/>
  <c r="U237" i="1"/>
  <c r="W191" i="1"/>
  <c r="R171" i="1"/>
  <c r="U137" i="1"/>
  <c r="V162" i="1"/>
  <c r="W170" i="1"/>
  <c r="V150" i="1"/>
  <c r="U123" i="1"/>
  <c r="W47" i="1"/>
  <c r="R92" i="1"/>
  <c r="S16" i="1"/>
  <c r="X16" i="1" s="1"/>
  <c r="Y16" i="1" s="1"/>
  <c r="Q165" i="1"/>
  <c r="V165" i="1"/>
  <c r="U165" i="1"/>
  <c r="W285" i="1"/>
  <c r="Q285" i="1"/>
  <c r="S285" i="1" s="1"/>
  <c r="X285" i="1" s="1"/>
  <c r="Y285" i="1" s="1"/>
  <c r="W151" i="1"/>
  <c r="V151" i="1"/>
  <c r="R294" i="1"/>
  <c r="S294" i="1" s="1"/>
  <c r="X294" i="1" s="1"/>
  <c r="Y294" i="1" s="1"/>
  <c r="W291" i="1"/>
  <c r="R200" i="1"/>
  <c r="R212" i="1"/>
  <c r="W237" i="1"/>
  <c r="U171" i="1"/>
  <c r="R170" i="1"/>
  <c r="Q47" i="1"/>
  <c r="R27" i="1"/>
  <c r="W27" i="1"/>
  <c r="V330" i="1"/>
  <c r="R330" i="1"/>
  <c r="Q330" i="1"/>
  <c r="W30" i="1"/>
  <c r="R30" i="1"/>
  <c r="S30" i="1" s="1"/>
  <c r="U294" i="1"/>
  <c r="V200" i="1"/>
  <c r="U212" i="1"/>
  <c r="S251" i="1"/>
  <c r="X251" i="1" s="1"/>
  <c r="Y251" i="1" s="1"/>
  <c r="V237" i="1"/>
  <c r="V170" i="1"/>
  <c r="R47" i="1"/>
  <c r="R245" i="1"/>
  <c r="S245" i="1" s="1"/>
  <c r="X245" i="1" s="1"/>
  <c r="Y245" i="1" s="1"/>
  <c r="W245" i="1"/>
  <c r="V175" i="1"/>
  <c r="U175" i="1"/>
  <c r="V331" i="1"/>
  <c r="O343" i="1"/>
  <c r="R343" i="1" s="1"/>
  <c r="S296" i="1"/>
  <c r="X296" i="1" s="1"/>
  <c r="Y296" i="1" s="1"/>
  <c r="V342" i="1"/>
  <c r="V294" i="1"/>
  <c r="U291" i="1"/>
  <c r="O290" i="1"/>
  <c r="Q290" i="1" s="1"/>
  <c r="Q265" i="1"/>
  <c r="S210" i="1"/>
  <c r="X210" i="1" s="1"/>
  <c r="Y210" i="1" s="1"/>
  <c r="V191" i="1"/>
  <c r="R186" i="1"/>
  <c r="V182" i="1"/>
  <c r="R150" i="1"/>
  <c r="W123" i="1"/>
  <c r="Q96" i="1"/>
  <c r="R50" i="1"/>
  <c r="S50" i="1" s="1"/>
  <c r="X50" i="1" s="1"/>
  <c r="Y50" i="1" s="1"/>
  <c r="V47" i="1"/>
  <c r="U29" i="1"/>
  <c r="W72" i="1"/>
  <c r="U30" i="1"/>
  <c r="U24" i="1"/>
  <c r="O316" i="1"/>
  <c r="R316" i="1" s="1"/>
  <c r="R291" i="1"/>
  <c r="W331" i="1"/>
  <c r="Q342" i="1"/>
  <c r="Q291" i="1"/>
  <c r="R265" i="1"/>
  <c r="R118" i="1"/>
  <c r="U96" i="1"/>
  <c r="O40" i="1"/>
  <c r="W40" i="1" s="1"/>
  <c r="U47" i="1"/>
  <c r="V29" i="1"/>
  <c r="Q27" i="1"/>
  <c r="V30" i="1"/>
  <c r="U326" i="1"/>
  <c r="V326" i="1"/>
  <c r="W126" i="1"/>
  <c r="V126" i="1"/>
  <c r="U198" i="1"/>
  <c r="W198" i="1"/>
  <c r="Q331" i="1"/>
  <c r="O276" i="1"/>
  <c r="U276" i="1" s="1"/>
  <c r="W265" i="1"/>
  <c r="Q171" i="1"/>
  <c r="V96" i="1"/>
  <c r="W134" i="1"/>
  <c r="V134" i="1"/>
  <c r="Q262" i="1"/>
  <c r="W262" i="1"/>
  <c r="Q305" i="1"/>
  <c r="V305" i="1"/>
  <c r="O246" i="1"/>
  <c r="R246" i="1" s="1"/>
  <c r="O280" i="1"/>
  <c r="W280" i="1" s="1"/>
  <c r="X204" i="1"/>
  <c r="Y204" i="1" s="1"/>
  <c r="O124" i="1"/>
  <c r="R124" i="1" s="1"/>
  <c r="O37" i="1"/>
  <c r="U37" i="1" s="1"/>
  <c r="V353" i="1"/>
  <c r="Q353" i="1"/>
  <c r="V261" i="1"/>
  <c r="U261" i="1"/>
  <c r="R261" i="1"/>
  <c r="Q261" i="1"/>
  <c r="W261" i="1"/>
  <c r="R220" i="1"/>
  <c r="W220" i="1"/>
  <c r="Q220" i="1"/>
  <c r="V220" i="1"/>
  <c r="U220" i="1"/>
  <c r="W352" i="1"/>
  <c r="R352" i="1"/>
  <c r="V352" i="1"/>
  <c r="U352" i="1"/>
  <c r="Q352" i="1"/>
  <c r="V311" i="1"/>
  <c r="W311" i="1"/>
  <c r="Q311" i="1"/>
  <c r="U311" i="1"/>
  <c r="R311" i="1"/>
  <c r="R222" i="1"/>
  <c r="W222" i="1"/>
  <c r="V222" i="1"/>
  <c r="U222" i="1"/>
  <c r="Q222" i="1"/>
  <c r="U194" i="1"/>
  <c r="W194" i="1"/>
  <c r="Q194" i="1"/>
  <c r="V194" i="1"/>
  <c r="R194" i="1"/>
  <c r="R102" i="1"/>
  <c r="W102" i="1"/>
  <c r="V102" i="1"/>
  <c r="U102" i="1"/>
  <c r="Q102" i="1"/>
  <c r="W99" i="1"/>
  <c r="R99" i="1"/>
  <c r="V99" i="1"/>
  <c r="U99" i="1"/>
  <c r="Q99" i="1"/>
  <c r="W344" i="1"/>
  <c r="R344" i="1"/>
  <c r="V344" i="1"/>
  <c r="U344" i="1"/>
  <c r="Q344" i="1"/>
  <c r="U196" i="1"/>
  <c r="V196" i="1"/>
  <c r="Q196" i="1"/>
  <c r="W196" i="1"/>
  <c r="R196" i="1"/>
  <c r="W141" i="1"/>
  <c r="R141" i="1"/>
  <c r="V141" i="1"/>
  <c r="U141" i="1"/>
  <c r="Q141" i="1"/>
  <c r="Q146" i="1"/>
  <c r="V146" i="1"/>
  <c r="R146" i="1"/>
  <c r="W146" i="1"/>
  <c r="U146" i="1"/>
  <c r="W91" i="1"/>
  <c r="R91" i="1"/>
  <c r="V91" i="1"/>
  <c r="U91" i="1"/>
  <c r="Q91" i="1"/>
  <c r="U243" i="1"/>
  <c r="W243" i="1"/>
  <c r="V243" i="1"/>
  <c r="R243" i="1"/>
  <c r="Q243" i="1"/>
  <c r="U174" i="1"/>
  <c r="V174" i="1"/>
  <c r="R174" i="1"/>
  <c r="Q174" i="1"/>
  <c r="W174" i="1"/>
  <c r="V75" i="1"/>
  <c r="Q75" i="1"/>
  <c r="U75" i="1"/>
  <c r="R75" i="1"/>
  <c r="W75" i="1"/>
  <c r="W95" i="1"/>
  <c r="R95" i="1"/>
  <c r="V95" i="1"/>
  <c r="U95" i="1"/>
  <c r="Q95" i="1"/>
  <c r="V167" i="1"/>
  <c r="Q167" i="1"/>
  <c r="U167" i="1"/>
  <c r="R167" i="1"/>
  <c r="W167" i="1"/>
  <c r="W87" i="1"/>
  <c r="R87" i="1"/>
  <c r="V87" i="1"/>
  <c r="U87" i="1"/>
  <c r="Q87" i="1"/>
  <c r="W145" i="1"/>
  <c r="R145" i="1"/>
  <c r="V145" i="1"/>
  <c r="U145" i="1"/>
  <c r="Q145" i="1"/>
  <c r="W79" i="1"/>
  <c r="R79" i="1"/>
  <c r="V79" i="1"/>
  <c r="U79" i="1"/>
  <c r="Q79" i="1"/>
  <c r="U45" i="1"/>
  <c r="V45" i="1"/>
  <c r="R45" i="1"/>
  <c r="W45" i="1"/>
  <c r="Q45" i="1"/>
  <c r="R41" i="1"/>
  <c r="W41" i="1"/>
  <c r="V41" i="1"/>
  <c r="U41" i="1"/>
  <c r="Q41" i="1"/>
  <c r="R298" i="1"/>
  <c r="U298" i="1"/>
  <c r="Q298" i="1"/>
  <c r="W298" i="1"/>
  <c r="V298" i="1"/>
  <c r="O259" i="1"/>
  <c r="R256" i="1"/>
  <c r="W256" i="1"/>
  <c r="V256" i="1"/>
  <c r="Q256" i="1"/>
  <c r="U256" i="1"/>
  <c r="S134" i="1"/>
  <c r="X134" i="1" s="1"/>
  <c r="Y134" i="1" s="1"/>
  <c r="R140" i="1"/>
  <c r="W140" i="1"/>
  <c r="Q140" i="1"/>
  <c r="V140" i="1"/>
  <c r="U140" i="1"/>
  <c r="V176" i="1"/>
  <c r="W176" i="1"/>
  <c r="U176" i="1"/>
  <c r="R176" i="1"/>
  <c r="Q176" i="1"/>
  <c r="V34" i="1"/>
  <c r="U34" i="1"/>
  <c r="R34" i="1"/>
  <c r="W34" i="1"/>
  <c r="Q34" i="1"/>
  <c r="U129" i="1"/>
  <c r="W129" i="1"/>
  <c r="V129" i="1"/>
  <c r="R129" i="1"/>
  <c r="Q129" i="1"/>
  <c r="U113" i="1"/>
  <c r="W113" i="1"/>
  <c r="R113" i="1"/>
  <c r="V113" i="1"/>
  <c r="Q113" i="1"/>
  <c r="V71" i="1"/>
  <c r="U71" i="1"/>
  <c r="Q71" i="1"/>
  <c r="W71" i="1"/>
  <c r="R71" i="1"/>
  <c r="W97" i="1"/>
  <c r="R97" i="1"/>
  <c r="V97" i="1"/>
  <c r="U97" i="1"/>
  <c r="Q97" i="1"/>
  <c r="U53" i="1"/>
  <c r="V53" i="1"/>
  <c r="R53" i="1"/>
  <c r="Q53" i="1"/>
  <c r="W53" i="1"/>
  <c r="O63" i="1"/>
  <c r="O67" i="1"/>
  <c r="W340" i="1"/>
  <c r="V340" i="1"/>
  <c r="R340" i="1"/>
  <c r="U340" i="1"/>
  <c r="Q340" i="1"/>
  <c r="W348" i="1"/>
  <c r="V300" i="1"/>
  <c r="V252" i="1"/>
  <c r="W252" i="1"/>
  <c r="R252" i="1"/>
  <c r="Q252" i="1"/>
  <c r="U252" i="1"/>
  <c r="W207" i="1"/>
  <c r="U207" i="1"/>
  <c r="R207" i="1"/>
  <c r="Q207" i="1"/>
  <c r="V207" i="1"/>
  <c r="R230" i="1"/>
  <c r="Q230" i="1"/>
  <c r="W230" i="1"/>
  <c r="V230" i="1"/>
  <c r="U230" i="1"/>
  <c r="V240" i="1"/>
  <c r="Q240" i="1"/>
  <c r="W240" i="1"/>
  <c r="U240" i="1"/>
  <c r="R240" i="1"/>
  <c r="W234" i="1"/>
  <c r="V234" i="1"/>
  <c r="U234" i="1"/>
  <c r="R234" i="1"/>
  <c r="Q234" i="1"/>
  <c r="W163" i="1"/>
  <c r="R163" i="1"/>
  <c r="V163" i="1"/>
  <c r="U163" i="1"/>
  <c r="Q163" i="1"/>
  <c r="U128" i="1"/>
  <c r="W128" i="1"/>
  <c r="V128" i="1"/>
  <c r="R128" i="1"/>
  <c r="Q128" i="1"/>
  <c r="U152" i="1"/>
  <c r="W152" i="1"/>
  <c r="V152" i="1"/>
  <c r="R152" i="1"/>
  <c r="Q152" i="1"/>
  <c r="U112" i="1"/>
  <c r="V112" i="1"/>
  <c r="Q112" i="1"/>
  <c r="W112" i="1"/>
  <c r="R112" i="1"/>
  <c r="W93" i="1"/>
  <c r="R93" i="1"/>
  <c r="Q93" i="1"/>
  <c r="V93" i="1"/>
  <c r="U93" i="1"/>
  <c r="V111" i="1"/>
  <c r="W89" i="1"/>
  <c r="R89" i="1"/>
  <c r="V89" i="1"/>
  <c r="U89" i="1"/>
  <c r="Q89" i="1"/>
  <c r="W83" i="1"/>
  <c r="R83" i="1"/>
  <c r="V83" i="1"/>
  <c r="U83" i="1"/>
  <c r="Q83" i="1"/>
  <c r="W332" i="1"/>
  <c r="Q332" i="1"/>
  <c r="R332" i="1"/>
  <c r="V332" i="1"/>
  <c r="U332" i="1"/>
  <c r="W324" i="1"/>
  <c r="V324" i="1"/>
  <c r="U324" i="1"/>
  <c r="R324" i="1"/>
  <c r="Q324" i="1"/>
  <c r="O320" i="1"/>
  <c r="R325" i="1"/>
  <c r="V325" i="1"/>
  <c r="U325" i="1"/>
  <c r="W325" i="1"/>
  <c r="Q325" i="1"/>
  <c r="O315" i="1"/>
  <c r="O297" i="1"/>
  <c r="S328" i="1"/>
  <c r="X328" i="1" s="1"/>
  <c r="Y328" i="1" s="1"/>
  <c r="Q288" i="1"/>
  <c r="V288" i="1"/>
  <c r="W288" i="1"/>
  <c r="R288" i="1"/>
  <c r="U288" i="1"/>
  <c r="W264" i="1"/>
  <c r="U264" i="1"/>
  <c r="R264" i="1"/>
  <c r="Q264" i="1"/>
  <c r="V264" i="1"/>
  <c r="V238" i="1"/>
  <c r="Q238" i="1"/>
  <c r="W238" i="1"/>
  <c r="U238" i="1"/>
  <c r="R238" i="1"/>
  <c r="R224" i="1"/>
  <c r="W224" i="1"/>
  <c r="V224" i="1"/>
  <c r="U224" i="1"/>
  <c r="Q224" i="1"/>
  <c r="S126" i="1"/>
  <c r="X126" i="1" s="1"/>
  <c r="Y126" i="1" s="1"/>
  <c r="U172" i="1"/>
  <c r="W172" i="1"/>
  <c r="Q172" i="1"/>
  <c r="V172" i="1"/>
  <c r="R172" i="1"/>
  <c r="O184" i="1"/>
  <c r="U139" i="1"/>
  <c r="R139" i="1"/>
  <c r="Q139" i="1"/>
  <c r="W139" i="1"/>
  <c r="V139" i="1"/>
  <c r="W85" i="1"/>
  <c r="R85" i="1"/>
  <c r="Q85" i="1"/>
  <c r="V85" i="1"/>
  <c r="U85" i="1"/>
  <c r="W81" i="1"/>
  <c r="R81" i="1"/>
  <c r="V81" i="1"/>
  <c r="U81" i="1"/>
  <c r="Q81" i="1"/>
  <c r="Q58" i="1"/>
  <c r="W58" i="1"/>
  <c r="V58" i="1"/>
  <c r="R58" i="1"/>
  <c r="U58" i="1"/>
  <c r="Q306" i="1"/>
  <c r="V306" i="1"/>
  <c r="W306" i="1"/>
  <c r="U306" i="1"/>
  <c r="R306" i="1"/>
  <c r="O336" i="1"/>
  <c r="R275" i="1"/>
  <c r="W275" i="1"/>
  <c r="V275" i="1"/>
  <c r="U275" i="1"/>
  <c r="Q275" i="1"/>
  <c r="O322" i="1"/>
  <c r="W248" i="1"/>
  <c r="Q248" i="1"/>
  <c r="V248" i="1"/>
  <c r="U248" i="1"/>
  <c r="R248" i="1"/>
  <c r="O250" i="1"/>
  <c r="R226" i="1"/>
  <c r="W226" i="1"/>
  <c r="V226" i="1"/>
  <c r="U226" i="1"/>
  <c r="Q226" i="1"/>
  <c r="R216" i="1"/>
  <c r="W216" i="1"/>
  <c r="V216" i="1"/>
  <c r="U216" i="1"/>
  <c r="Q216" i="1"/>
  <c r="W153" i="1"/>
  <c r="V153" i="1"/>
  <c r="U153" i="1"/>
  <c r="R153" i="1"/>
  <c r="Q153" i="1"/>
  <c r="U120" i="1"/>
  <c r="W120" i="1"/>
  <c r="V120" i="1"/>
  <c r="R120" i="1"/>
  <c r="Q120" i="1"/>
  <c r="S217" i="1"/>
  <c r="X217" i="1" s="1"/>
  <c r="Y217" i="1" s="1"/>
  <c r="S175" i="1"/>
  <c r="X175" i="1" s="1"/>
  <c r="Y175" i="1" s="1"/>
  <c r="O180" i="1"/>
  <c r="S100" i="1"/>
  <c r="X100" i="1" s="1"/>
  <c r="Y100" i="1" s="1"/>
  <c r="W77" i="1"/>
  <c r="R77" i="1"/>
  <c r="Q77" i="1"/>
  <c r="V77" i="1"/>
  <c r="U77" i="1"/>
  <c r="O119" i="1"/>
  <c r="U107" i="1"/>
  <c r="V107" i="1"/>
  <c r="Q107" i="1"/>
  <c r="W107" i="1"/>
  <c r="R107" i="1"/>
  <c r="S170" i="1"/>
  <c r="X170" i="1" s="1"/>
  <c r="Y170" i="1" s="1"/>
  <c r="W69" i="1"/>
  <c r="U69" i="1"/>
  <c r="R69" i="1"/>
  <c r="Q69" i="1"/>
  <c r="V69" i="1"/>
  <c r="N355" i="1"/>
  <c r="Q17" i="1"/>
  <c r="W17" i="1"/>
  <c r="R17" i="1"/>
  <c r="V17" i="1"/>
  <c r="U17" i="1"/>
  <c r="V293" i="1"/>
  <c r="U293" i="1"/>
  <c r="R293" i="1"/>
  <c r="Q293" i="1"/>
  <c r="W293" i="1"/>
  <c r="O310" i="1"/>
  <c r="R329" i="1"/>
  <c r="Q329" i="1"/>
  <c r="U329" i="1"/>
  <c r="W329" i="1"/>
  <c r="V329" i="1"/>
  <c r="R303" i="1"/>
  <c r="V303" i="1"/>
  <c r="U303" i="1"/>
  <c r="W303" i="1"/>
  <c r="Q303" i="1"/>
  <c r="U321" i="1"/>
  <c r="S308" i="1"/>
  <c r="X308" i="1" s="1"/>
  <c r="Y308" i="1" s="1"/>
  <c r="S282" i="1"/>
  <c r="X282" i="1" s="1"/>
  <c r="Y282" i="1" s="1"/>
  <c r="S249" i="1"/>
  <c r="X249" i="1" s="1"/>
  <c r="Y249" i="1" s="1"/>
  <c r="O279" i="1"/>
  <c r="R218" i="1"/>
  <c r="W218" i="1"/>
  <c r="V218" i="1"/>
  <c r="U218" i="1"/>
  <c r="Q218" i="1"/>
  <c r="W209" i="1"/>
  <c r="V209" i="1"/>
  <c r="U209" i="1"/>
  <c r="Q209" i="1"/>
  <c r="R209" i="1"/>
  <c r="U135" i="1"/>
  <c r="W135" i="1"/>
  <c r="V135" i="1"/>
  <c r="Q135" i="1"/>
  <c r="R135" i="1"/>
  <c r="U132" i="1"/>
  <c r="R132" i="1"/>
  <c r="Q132" i="1"/>
  <c r="V132" i="1"/>
  <c r="W132" i="1"/>
  <c r="X208" i="1"/>
  <c r="Y208" i="1" s="1"/>
  <c r="R197" i="1"/>
  <c r="Q197" i="1"/>
  <c r="W197" i="1"/>
  <c r="U197" i="1"/>
  <c r="V197" i="1"/>
  <c r="O177" i="1"/>
  <c r="R179" i="1"/>
  <c r="W179" i="1"/>
  <c r="V179" i="1"/>
  <c r="U179" i="1"/>
  <c r="Q179" i="1"/>
  <c r="W73" i="1"/>
  <c r="R73" i="1"/>
  <c r="Q73" i="1"/>
  <c r="V73" i="1"/>
  <c r="U73" i="1"/>
  <c r="S161" i="1"/>
  <c r="X161" i="1" s="1"/>
  <c r="Y161" i="1" s="1"/>
  <c r="W61" i="1"/>
  <c r="U61" i="1"/>
  <c r="R61" i="1"/>
  <c r="Q61" i="1"/>
  <c r="V61" i="1"/>
  <c r="O48" i="1"/>
  <c r="O14" i="1"/>
  <c r="W15" i="1"/>
  <c r="R15" i="1"/>
  <c r="Q15" i="1"/>
  <c r="V15" i="1"/>
  <c r="U15" i="1"/>
  <c r="X30" i="1"/>
  <c r="Y30" i="1" s="1"/>
  <c r="U280" i="1"/>
  <c r="V280" i="1"/>
  <c r="V276" i="1"/>
  <c r="Q276" i="1"/>
  <c r="V211" i="1"/>
  <c r="U211" i="1"/>
  <c r="R211" i="1"/>
  <c r="Q211" i="1"/>
  <c r="W211" i="1"/>
  <c r="Q271" i="1"/>
  <c r="V271" i="1"/>
  <c r="U271" i="1"/>
  <c r="W271" i="1"/>
  <c r="R271" i="1"/>
  <c r="W201" i="1"/>
  <c r="U201" i="1"/>
  <c r="Q201" i="1"/>
  <c r="V201" i="1"/>
  <c r="R201" i="1"/>
  <c r="U127" i="1"/>
  <c r="W127" i="1"/>
  <c r="V127" i="1"/>
  <c r="Q127" i="1"/>
  <c r="R127" i="1"/>
  <c r="R183" i="1"/>
  <c r="W183" i="1"/>
  <c r="V183" i="1"/>
  <c r="Q183" i="1"/>
  <c r="U183" i="1"/>
  <c r="R160" i="1"/>
  <c r="W160" i="1"/>
  <c r="U160" i="1"/>
  <c r="V160" i="1"/>
  <c r="Q160" i="1"/>
  <c r="V68" i="1"/>
  <c r="U68" i="1"/>
  <c r="R68" i="1"/>
  <c r="Q68" i="1"/>
  <c r="W68" i="1"/>
  <c r="R65" i="1"/>
  <c r="Q65" i="1"/>
  <c r="W65" i="1"/>
  <c r="U65" i="1"/>
  <c r="V65" i="1"/>
  <c r="U57" i="1"/>
  <c r="R57" i="1"/>
  <c r="V57" i="1"/>
  <c r="W57" i="1"/>
  <c r="Q57" i="1"/>
  <c r="X33" i="1"/>
  <c r="Y33" i="1" s="1"/>
  <c r="Q13" i="1"/>
  <c r="W13" i="1"/>
  <c r="V13" i="1"/>
  <c r="U13" i="1"/>
  <c r="R13" i="1"/>
  <c r="R339" i="1"/>
  <c r="W339" i="1"/>
  <c r="V339" i="1"/>
  <c r="Q339" i="1"/>
  <c r="U339" i="1"/>
  <c r="Q284" i="1"/>
  <c r="U284" i="1"/>
  <c r="V284" i="1"/>
  <c r="W284" i="1"/>
  <c r="R284" i="1"/>
  <c r="O314" i="1"/>
  <c r="W350" i="1"/>
  <c r="R350" i="1"/>
  <c r="U350" i="1"/>
  <c r="Q350" i="1"/>
  <c r="V350" i="1"/>
  <c r="W299" i="1"/>
  <c r="U299" i="1"/>
  <c r="R299" i="1"/>
  <c r="Q299" i="1"/>
  <c r="V299" i="1"/>
  <c r="O302" i="1"/>
  <c r="O307" i="1"/>
  <c r="V203" i="1"/>
  <c r="U203" i="1"/>
  <c r="Q203" i="1"/>
  <c r="W203" i="1"/>
  <c r="R203" i="1"/>
  <c r="O278" i="1"/>
  <c r="R260" i="1"/>
  <c r="U260" i="1"/>
  <c r="V260" i="1"/>
  <c r="W260" i="1"/>
  <c r="Q260" i="1"/>
  <c r="O213" i="1"/>
  <c r="S274" i="1"/>
  <c r="X274" i="1" s="1"/>
  <c r="Y274" i="1" s="1"/>
  <c r="U157" i="1"/>
  <c r="R157" i="1"/>
  <c r="Q157" i="1"/>
  <c r="W157" i="1"/>
  <c r="V157" i="1"/>
  <c r="Q159" i="1"/>
  <c r="W159" i="1"/>
  <c r="V159" i="1"/>
  <c r="U159" i="1"/>
  <c r="R159" i="1"/>
  <c r="V155" i="1"/>
  <c r="U155" i="1"/>
  <c r="R155" i="1"/>
  <c r="Q155" i="1"/>
  <c r="W155" i="1"/>
  <c r="V60" i="1"/>
  <c r="U60" i="1"/>
  <c r="R60" i="1"/>
  <c r="W60" i="1"/>
  <c r="Q60" i="1"/>
  <c r="U122" i="1"/>
  <c r="W122" i="1"/>
  <c r="V122" i="1"/>
  <c r="R122" i="1"/>
  <c r="Q122" i="1"/>
  <c r="R39" i="1"/>
  <c r="W39" i="1"/>
  <c r="V39" i="1"/>
  <c r="Q39" i="1"/>
  <c r="U39" i="1"/>
  <c r="U38" i="1"/>
  <c r="R38" i="1"/>
  <c r="V38" i="1"/>
  <c r="W38" i="1"/>
  <c r="Q38" i="1"/>
  <c r="U121" i="1"/>
  <c r="W121" i="1"/>
  <c r="V121" i="1"/>
  <c r="R121" i="1"/>
  <c r="Q121" i="1"/>
  <c r="V42" i="1"/>
  <c r="Q42" i="1"/>
  <c r="W42" i="1"/>
  <c r="R42" i="1"/>
  <c r="U42" i="1"/>
  <c r="Q21" i="1"/>
  <c r="W21" i="1"/>
  <c r="R21" i="1"/>
  <c r="V21" i="1"/>
  <c r="U21" i="1"/>
  <c r="O12" i="1"/>
  <c r="R341" i="1"/>
  <c r="W341" i="1"/>
  <c r="V341" i="1"/>
  <c r="U341" i="1"/>
  <c r="Q341" i="1"/>
  <c r="O335" i="1"/>
  <c r="R268" i="1"/>
  <c r="U257" i="1"/>
  <c r="W257" i="1"/>
  <c r="V257" i="1"/>
  <c r="R257" i="1"/>
  <c r="Q257" i="1"/>
  <c r="W232" i="1"/>
  <c r="V232" i="1"/>
  <c r="U232" i="1"/>
  <c r="R232" i="1"/>
  <c r="Q232" i="1"/>
  <c r="X269" i="1"/>
  <c r="Y269" i="1" s="1"/>
  <c r="V255" i="1"/>
  <c r="Q255" i="1"/>
  <c r="W255" i="1"/>
  <c r="U255" i="1"/>
  <c r="R255" i="1"/>
  <c r="U136" i="1"/>
  <c r="W136" i="1"/>
  <c r="V136" i="1"/>
  <c r="R136" i="1"/>
  <c r="Q136" i="1"/>
  <c r="R164" i="1"/>
  <c r="W164" i="1"/>
  <c r="Q164" i="1"/>
  <c r="S236" i="1"/>
  <c r="X236" i="1" s="1"/>
  <c r="Y236" i="1" s="1"/>
  <c r="U156" i="1"/>
  <c r="R156" i="1"/>
  <c r="Q156" i="1"/>
  <c r="W156" i="1"/>
  <c r="V156" i="1"/>
  <c r="W143" i="1"/>
  <c r="R143" i="1"/>
  <c r="V143" i="1"/>
  <c r="U143" i="1"/>
  <c r="Q143" i="1"/>
  <c r="O116" i="1"/>
  <c r="U106" i="1"/>
  <c r="W106" i="1"/>
  <c r="V106" i="1"/>
  <c r="R106" i="1"/>
  <c r="Q106" i="1"/>
  <c r="O108" i="1"/>
  <c r="U49" i="1"/>
  <c r="R49" i="1"/>
  <c r="V49" i="1"/>
  <c r="W49" i="1"/>
  <c r="Q49" i="1"/>
  <c r="S162" i="1"/>
  <c r="X162" i="1" s="1"/>
  <c r="Y162" i="1" s="1"/>
  <c r="O131" i="1"/>
  <c r="U117" i="1"/>
  <c r="R117" i="1"/>
  <c r="Q117" i="1"/>
  <c r="W117" i="1"/>
  <c r="V117" i="1"/>
  <c r="W35" i="1"/>
  <c r="U35" i="1"/>
  <c r="R35" i="1"/>
  <c r="Q35" i="1"/>
  <c r="V35" i="1"/>
  <c r="O74" i="1"/>
  <c r="W19" i="1"/>
  <c r="R19" i="1"/>
  <c r="Q19" i="1"/>
  <c r="V19" i="1"/>
  <c r="U19" i="1"/>
  <c r="O59" i="1"/>
  <c r="M355" i="1"/>
  <c r="V321" i="1" l="1"/>
  <c r="R321" i="1"/>
  <c r="V246" i="1"/>
  <c r="S305" i="1"/>
  <c r="X305" i="1" s="1"/>
  <c r="Y305" i="1" s="1"/>
  <c r="S115" i="1"/>
  <c r="X115" i="1" s="1"/>
  <c r="Y115" i="1" s="1"/>
  <c r="S166" i="1"/>
  <c r="X166" i="1" s="1"/>
  <c r="Y166" i="1" s="1"/>
  <c r="Q317" i="1"/>
  <c r="S225" i="1"/>
  <c r="X225" i="1" s="1"/>
  <c r="Y225" i="1" s="1"/>
  <c r="U316" i="1"/>
  <c r="S94" i="1"/>
  <c r="X94" i="1" s="1"/>
  <c r="Y94" i="1" s="1"/>
  <c r="S110" i="1"/>
  <c r="X110" i="1" s="1"/>
  <c r="Y110" i="1" s="1"/>
  <c r="S262" i="1"/>
  <c r="V56" i="1"/>
  <c r="V348" i="1"/>
  <c r="U56" i="1"/>
  <c r="R348" i="1"/>
  <c r="S348" i="1" s="1"/>
  <c r="X348" i="1" s="1"/>
  <c r="Y348" i="1" s="1"/>
  <c r="S173" i="1"/>
  <c r="X173" i="1" s="1"/>
  <c r="Y173" i="1" s="1"/>
  <c r="R56" i="1"/>
  <c r="S254" i="1"/>
  <c r="X254" i="1" s="1"/>
  <c r="Y254" i="1" s="1"/>
  <c r="W56" i="1"/>
  <c r="Q348" i="1"/>
  <c r="S227" i="1"/>
  <c r="X227" i="1" s="1"/>
  <c r="Y227" i="1" s="1"/>
  <c r="S186" i="1"/>
  <c r="X186" i="1" s="1"/>
  <c r="Y186" i="1" s="1"/>
  <c r="S345" i="1"/>
  <c r="X345" i="1" s="1"/>
  <c r="Y345" i="1" s="1"/>
  <c r="R276" i="1"/>
  <c r="W276" i="1"/>
  <c r="W321" i="1"/>
  <c r="V199" i="1"/>
  <c r="S104" i="1"/>
  <c r="X104" i="1" s="1"/>
  <c r="Y104" i="1" s="1"/>
  <c r="R199" i="1"/>
  <c r="S199" i="1" s="1"/>
  <c r="X199" i="1" s="1"/>
  <c r="Y199" i="1" s="1"/>
  <c r="S147" i="1"/>
  <c r="X147" i="1" s="1"/>
  <c r="Y147" i="1" s="1"/>
  <c r="S32" i="1"/>
  <c r="X32" i="1" s="1"/>
  <c r="Y32" i="1" s="1"/>
  <c r="X189" i="1"/>
  <c r="Y189" i="1" s="1"/>
  <c r="Q199" i="1"/>
  <c r="S270" i="1"/>
  <c r="X270" i="1" s="1"/>
  <c r="Y270" i="1" s="1"/>
  <c r="V277" i="1"/>
  <c r="U199" i="1"/>
  <c r="S118" i="1"/>
  <c r="X118" i="1" s="1"/>
  <c r="Y118" i="1" s="1"/>
  <c r="S154" i="1"/>
  <c r="X154" i="1" s="1"/>
  <c r="Y154" i="1" s="1"/>
  <c r="V268" i="1"/>
  <c r="R280" i="1"/>
  <c r="W111" i="1"/>
  <c r="U300" i="1"/>
  <c r="S247" i="1"/>
  <c r="X247" i="1" s="1"/>
  <c r="Y247" i="1" s="1"/>
  <c r="S318" i="1"/>
  <c r="X318" i="1" s="1"/>
  <c r="Y318" i="1" s="1"/>
  <c r="W268" i="1"/>
  <c r="S165" i="1"/>
  <c r="X165" i="1" s="1"/>
  <c r="Y165" i="1" s="1"/>
  <c r="S272" i="1"/>
  <c r="X272" i="1" s="1"/>
  <c r="Y272" i="1" s="1"/>
  <c r="S28" i="1"/>
  <c r="X28" i="1" s="1"/>
  <c r="Y28" i="1" s="1"/>
  <c r="X319" i="1"/>
  <c r="Y319" i="1" s="1"/>
  <c r="R300" i="1"/>
  <c r="Q280" i="1"/>
  <c r="U111" i="1"/>
  <c r="X289" i="1"/>
  <c r="Y289" i="1" s="1"/>
  <c r="U268" i="1"/>
  <c r="R111" i="1"/>
  <c r="X111" i="1" s="1"/>
  <c r="Y111" i="1" s="1"/>
  <c r="W300" i="1"/>
  <c r="S229" i="1"/>
  <c r="X229" i="1" s="1"/>
  <c r="Y229" i="1" s="1"/>
  <c r="S83" i="1"/>
  <c r="S331" i="1"/>
  <c r="X331" i="1" s="1"/>
  <c r="Y331" i="1" s="1"/>
  <c r="X90" i="1"/>
  <c r="Y90" i="1" s="1"/>
  <c r="U317" i="1"/>
  <c r="W316" i="1"/>
  <c r="V290" i="1"/>
  <c r="S144" i="1"/>
  <c r="X144" i="1" s="1"/>
  <c r="Y144" i="1" s="1"/>
  <c r="S62" i="1"/>
  <c r="X62" i="1" s="1"/>
  <c r="Y62" i="1" s="1"/>
  <c r="Q316" i="1"/>
  <c r="U290" i="1"/>
  <c r="W317" i="1"/>
  <c r="R290" i="1"/>
  <c r="S290" i="1" s="1"/>
  <c r="X290" i="1" s="1"/>
  <c r="Y290" i="1" s="1"/>
  <c r="S92" i="1"/>
  <c r="X92" i="1" s="1"/>
  <c r="Y92" i="1" s="1"/>
  <c r="S219" i="1"/>
  <c r="X219" i="1" s="1"/>
  <c r="Y219" i="1" s="1"/>
  <c r="V317" i="1"/>
  <c r="W290" i="1"/>
  <c r="Q351" i="1"/>
  <c r="U338" i="1"/>
  <c r="V351" i="1"/>
  <c r="V316" i="1"/>
  <c r="S273" i="1"/>
  <c r="X273" i="1" s="1"/>
  <c r="Y273" i="1" s="1"/>
  <c r="S241" i="1"/>
  <c r="X241" i="1" s="1"/>
  <c r="Y241" i="1" s="1"/>
  <c r="S171" i="1"/>
  <c r="X171" i="1" s="1"/>
  <c r="Y171" i="1" s="1"/>
  <c r="S142" i="1"/>
  <c r="X142" i="1" s="1"/>
  <c r="Y142" i="1" s="1"/>
  <c r="S267" i="1"/>
  <c r="X267" i="1" s="1"/>
  <c r="Y267" i="1" s="1"/>
  <c r="S23" i="1"/>
  <c r="X23" i="1" s="1"/>
  <c r="Y23" i="1" s="1"/>
  <c r="S190" i="1"/>
  <c r="X190" i="1" s="1"/>
  <c r="Y190" i="1" s="1"/>
  <c r="S182" i="1"/>
  <c r="X182" i="1" s="1"/>
  <c r="Y182" i="1" s="1"/>
  <c r="S130" i="1"/>
  <c r="X130" i="1" s="1"/>
  <c r="Y130" i="1" s="1"/>
  <c r="S21" i="1"/>
  <c r="S71" i="1"/>
  <c r="X71" i="1" s="1"/>
  <c r="Y71" i="1" s="1"/>
  <c r="S34" i="1"/>
  <c r="X34" i="1" s="1"/>
  <c r="Y34" i="1" s="1"/>
  <c r="S26" i="1"/>
  <c r="X26" i="1" s="1"/>
  <c r="Y26" i="1" s="1"/>
  <c r="S82" i="1"/>
  <c r="X82" i="1" s="1"/>
  <c r="Y82" i="1" s="1"/>
  <c r="S24" i="1"/>
  <c r="X24" i="1" s="1"/>
  <c r="Y24" i="1" s="1"/>
  <c r="S228" i="1"/>
  <c r="X228" i="1" s="1"/>
  <c r="Y228" i="1" s="1"/>
  <c r="S43" i="1"/>
  <c r="X43" i="1" s="1"/>
  <c r="Y43" i="1" s="1"/>
  <c r="S309" i="1"/>
  <c r="X309" i="1" s="1"/>
  <c r="Y309" i="1" s="1"/>
  <c r="S235" i="1"/>
  <c r="X235" i="1" s="1"/>
  <c r="Y235" i="1" s="1"/>
  <c r="S25" i="1"/>
  <c r="X25" i="1" s="1"/>
  <c r="Y25" i="1" s="1"/>
  <c r="S292" i="1"/>
  <c r="X292" i="1" s="1"/>
  <c r="Y292" i="1" s="1"/>
  <c r="S149" i="1"/>
  <c r="X149" i="1" s="1"/>
  <c r="Y149" i="1" s="1"/>
  <c r="S121" i="1"/>
  <c r="S306" i="1"/>
  <c r="X202" i="1"/>
  <c r="Y202" i="1" s="1"/>
  <c r="S103" i="1"/>
  <c r="X103" i="1" s="1"/>
  <c r="Y103" i="1" s="1"/>
  <c r="X36" i="1"/>
  <c r="Y36" i="1" s="1"/>
  <c r="X287" i="1"/>
  <c r="Y287" i="1" s="1"/>
  <c r="S215" i="1"/>
  <c r="X215" i="1" s="1"/>
  <c r="Y215" i="1" s="1"/>
  <c r="S114" i="1"/>
  <c r="X114" i="1" s="1"/>
  <c r="Y114" i="1" s="1"/>
  <c r="S49" i="1"/>
  <c r="Q124" i="1"/>
  <c r="S80" i="1"/>
  <c r="X80" i="1" s="1"/>
  <c r="Y80" i="1" s="1"/>
  <c r="S223" i="1"/>
  <c r="X223" i="1" s="1"/>
  <c r="Y223" i="1" s="1"/>
  <c r="S84" i="1"/>
  <c r="X84" i="1" s="1"/>
  <c r="Y84" i="1" s="1"/>
  <c r="S281" i="1"/>
  <c r="X281" i="1" s="1"/>
  <c r="Y281" i="1" s="1"/>
  <c r="S326" i="1"/>
  <c r="X326" i="1" s="1"/>
  <c r="Y326" i="1" s="1"/>
  <c r="S354" i="1"/>
  <c r="X354" i="1" s="1"/>
  <c r="Y354" i="1" s="1"/>
  <c r="S70" i="1"/>
  <c r="X70" i="1" s="1"/>
  <c r="Y70" i="1" s="1"/>
  <c r="U124" i="1"/>
  <c r="S327" i="1"/>
  <c r="X327" i="1" s="1"/>
  <c r="Y327" i="1" s="1"/>
  <c r="S159" i="1"/>
  <c r="S258" i="1"/>
  <c r="X258" i="1" s="1"/>
  <c r="Y258" i="1" s="1"/>
  <c r="S66" i="1"/>
  <c r="X66" i="1" s="1"/>
  <c r="Y66" i="1" s="1"/>
  <c r="U205" i="1"/>
  <c r="S203" i="1"/>
  <c r="X203" i="1" s="1"/>
  <c r="Y203" i="1" s="1"/>
  <c r="S211" i="1"/>
  <c r="V205" i="1"/>
  <c r="U343" i="1"/>
  <c r="S291" i="1"/>
  <c r="X291" i="1" s="1"/>
  <c r="Y291" i="1" s="1"/>
  <c r="S18" i="1"/>
  <c r="X18" i="1" s="1"/>
  <c r="Y18" i="1" s="1"/>
  <c r="S153" i="1"/>
  <c r="X153" i="1" s="1"/>
  <c r="Y153" i="1" s="1"/>
  <c r="S325" i="1"/>
  <c r="X325" i="1" s="1"/>
  <c r="Y325" i="1" s="1"/>
  <c r="W205" i="1"/>
  <c r="V343" i="1"/>
  <c r="S73" i="1"/>
  <c r="S77" i="1"/>
  <c r="X77" i="1" s="1"/>
  <c r="Y77" i="1" s="1"/>
  <c r="Q205" i="1"/>
  <c r="S205" i="1" s="1"/>
  <c r="X205" i="1" s="1"/>
  <c r="Y205" i="1" s="1"/>
  <c r="S97" i="1"/>
  <c r="X97" i="1" s="1"/>
  <c r="Y97" i="1" s="1"/>
  <c r="X148" i="1"/>
  <c r="Y148" i="1" s="1"/>
  <c r="S164" i="1"/>
  <c r="X164" i="1" s="1"/>
  <c r="Y164" i="1" s="1"/>
  <c r="S88" i="1"/>
  <c r="X88" i="1" s="1"/>
  <c r="Y88" i="1" s="1"/>
  <c r="S187" i="1"/>
  <c r="X187" i="1" s="1"/>
  <c r="Y187" i="1" s="1"/>
  <c r="V164" i="1"/>
  <c r="S257" i="1"/>
  <c r="X257" i="1" s="1"/>
  <c r="Y257" i="1" s="1"/>
  <c r="S38" i="1"/>
  <c r="S15" i="1"/>
  <c r="X15" i="1" s="1"/>
  <c r="Y15" i="1" s="1"/>
  <c r="S218" i="1"/>
  <c r="X218" i="1" s="1"/>
  <c r="Y218" i="1" s="1"/>
  <c r="S234" i="1"/>
  <c r="X234" i="1" s="1"/>
  <c r="Y234" i="1" s="1"/>
  <c r="X168" i="1"/>
  <c r="Y168" i="1" s="1"/>
  <c r="S27" i="1"/>
  <c r="X27" i="1" s="1"/>
  <c r="Y27" i="1" s="1"/>
  <c r="S138" i="1"/>
  <c r="X138" i="1" s="1"/>
  <c r="Y138" i="1" s="1"/>
  <c r="S31" i="1"/>
  <c r="X31" i="1" s="1"/>
  <c r="Y31" i="1" s="1"/>
  <c r="S106" i="1"/>
  <c r="X106" i="1" s="1"/>
  <c r="Y106" i="1" s="1"/>
  <c r="S44" i="1"/>
  <c r="X44" i="1" s="1"/>
  <c r="Y44" i="1" s="1"/>
  <c r="S96" i="1"/>
  <c r="X96" i="1" s="1"/>
  <c r="Y96" i="1" s="1"/>
  <c r="R52" i="1"/>
  <c r="Q52" i="1"/>
  <c r="S224" i="1"/>
  <c r="W338" i="1"/>
  <c r="S29" i="1"/>
  <c r="X29" i="1" s="1"/>
  <c r="Y29" i="1" s="1"/>
  <c r="R351" i="1"/>
  <c r="R338" i="1"/>
  <c r="S117" i="1"/>
  <c r="X117" i="1" s="1"/>
  <c r="Y117" i="1" s="1"/>
  <c r="S255" i="1"/>
  <c r="X255" i="1" s="1"/>
  <c r="Y255" i="1" s="1"/>
  <c r="S271" i="1"/>
  <c r="X271" i="1" s="1"/>
  <c r="Y271" i="1" s="1"/>
  <c r="V52" i="1"/>
  <c r="S107" i="1"/>
  <c r="S275" i="1"/>
  <c r="X275" i="1" s="1"/>
  <c r="Y275" i="1" s="1"/>
  <c r="S139" i="1"/>
  <c r="X139" i="1" s="1"/>
  <c r="Y139" i="1" s="1"/>
  <c r="S342" i="1"/>
  <c r="X342" i="1" s="1"/>
  <c r="Y342" i="1" s="1"/>
  <c r="S105" i="1"/>
  <c r="X105" i="1" s="1"/>
  <c r="Y105" i="1" s="1"/>
  <c r="S54" i="1"/>
  <c r="X54" i="1" s="1"/>
  <c r="Y54" i="1" s="1"/>
  <c r="S22" i="1"/>
  <c r="X22" i="1" s="1"/>
  <c r="Y22" i="1" s="1"/>
  <c r="S75" i="1"/>
  <c r="W52" i="1"/>
  <c r="S95" i="1"/>
  <c r="X95" i="1" s="1"/>
  <c r="Y95" i="1" s="1"/>
  <c r="X262" i="1"/>
  <c r="Y262" i="1" s="1"/>
  <c r="S346" i="1"/>
  <c r="X346" i="1" s="1"/>
  <c r="Y346" i="1" s="1"/>
  <c r="U351" i="1"/>
  <c r="W124" i="1"/>
  <c r="S222" i="1"/>
  <c r="X222" i="1" s="1"/>
  <c r="Y222" i="1" s="1"/>
  <c r="S46" i="1"/>
  <c r="X46" i="1" s="1"/>
  <c r="Y46" i="1" s="1"/>
  <c r="S155" i="1"/>
  <c r="Q338" i="1"/>
  <c r="V124" i="1"/>
  <c r="S99" i="1"/>
  <c r="X99" i="1" s="1"/>
  <c r="Y99" i="1" s="1"/>
  <c r="S347" i="1"/>
  <c r="X347" i="1" s="1"/>
  <c r="Y347" i="1" s="1"/>
  <c r="S212" i="1"/>
  <c r="X212" i="1" s="1"/>
  <c r="Y212" i="1" s="1"/>
  <c r="S169" i="1"/>
  <c r="X169" i="1" s="1"/>
  <c r="Y169" i="1" s="1"/>
  <c r="S232" i="1"/>
  <c r="X232" i="1" s="1"/>
  <c r="Y232" i="1" s="1"/>
  <c r="S57" i="1"/>
  <c r="X57" i="1" s="1"/>
  <c r="Y57" i="1" s="1"/>
  <c r="S17" i="1"/>
  <c r="S136" i="1"/>
  <c r="X136" i="1" s="1"/>
  <c r="Y136" i="1" s="1"/>
  <c r="Q40" i="1"/>
  <c r="S276" i="1"/>
  <c r="X276" i="1" s="1"/>
  <c r="Y276" i="1" s="1"/>
  <c r="S174" i="1"/>
  <c r="X174" i="1" s="1"/>
  <c r="Y174" i="1" s="1"/>
  <c r="R37" i="1"/>
  <c r="U40" i="1"/>
  <c r="W333" i="1"/>
  <c r="S261" i="1"/>
  <c r="X261" i="1" s="1"/>
  <c r="Y261" i="1" s="1"/>
  <c r="S265" i="1"/>
  <c r="X265" i="1" s="1"/>
  <c r="Y265" i="1" s="1"/>
  <c r="S200" i="1"/>
  <c r="X200" i="1" s="1"/>
  <c r="Y200" i="1" s="1"/>
  <c r="V37" i="1"/>
  <c r="V40" i="1"/>
  <c r="S201" i="1"/>
  <c r="X201" i="1" s="1"/>
  <c r="Y201" i="1" s="1"/>
  <c r="Q333" i="1"/>
  <c r="S333" i="1" s="1"/>
  <c r="R277" i="1"/>
  <c r="S277" i="1" s="1"/>
  <c r="X277" i="1" s="1"/>
  <c r="Y277" i="1" s="1"/>
  <c r="S128" i="1"/>
  <c r="X128" i="1" s="1"/>
  <c r="Y128" i="1" s="1"/>
  <c r="S340" i="1"/>
  <c r="X340" i="1" s="1"/>
  <c r="Y340" i="1" s="1"/>
  <c r="S298" i="1"/>
  <c r="X298" i="1" s="1"/>
  <c r="Y298" i="1" s="1"/>
  <c r="S167" i="1"/>
  <c r="X167" i="1" s="1"/>
  <c r="Y167" i="1" s="1"/>
  <c r="S181" i="1"/>
  <c r="X181" i="1" s="1"/>
  <c r="Y181" i="1" s="1"/>
  <c r="S64" i="1"/>
  <c r="X64" i="1" s="1"/>
  <c r="Y64" i="1" s="1"/>
  <c r="S60" i="1"/>
  <c r="S122" i="1"/>
  <c r="X122" i="1" s="1"/>
  <c r="Y122" i="1" s="1"/>
  <c r="S260" i="1"/>
  <c r="X260" i="1" s="1"/>
  <c r="Y260" i="1" s="1"/>
  <c r="W37" i="1"/>
  <c r="R40" i="1"/>
  <c r="S68" i="1"/>
  <c r="X68" i="1" s="1"/>
  <c r="Y68" i="1" s="1"/>
  <c r="S127" i="1"/>
  <c r="X127" i="1" s="1"/>
  <c r="Y127" i="1" s="1"/>
  <c r="S132" i="1"/>
  <c r="X132" i="1" s="1"/>
  <c r="Y132" i="1" s="1"/>
  <c r="U333" i="1"/>
  <c r="U277" i="1"/>
  <c r="S111" i="1"/>
  <c r="S150" i="1"/>
  <c r="X150" i="1" s="1"/>
  <c r="Y150" i="1" s="1"/>
  <c r="Q37" i="1"/>
  <c r="S321" i="1"/>
  <c r="X321" i="1" s="1"/>
  <c r="Y321" i="1" s="1"/>
  <c r="S317" i="1"/>
  <c r="X317" i="1" s="1"/>
  <c r="Y317" i="1" s="1"/>
  <c r="V333" i="1"/>
  <c r="W277" i="1"/>
  <c r="S240" i="1"/>
  <c r="X240" i="1" s="1"/>
  <c r="Y240" i="1" s="1"/>
  <c r="S47" i="1"/>
  <c r="X47" i="1" s="1"/>
  <c r="Y47" i="1" s="1"/>
  <c r="S157" i="1"/>
  <c r="X157" i="1" s="1"/>
  <c r="Y157" i="1" s="1"/>
  <c r="S160" i="1"/>
  <c r="X160" i="1" s="1"/>
  <c r="Y160" i="1" s="1"/>
  <c r="S179" i="1"/>
  <c r="X179" i="1" s="1"/>
  <c r="Y179" i="1" s="1"/>
  <c r="S344" i="1"/>
  <c r="X344" i="1" s="1"/>
  <c r="Y344" i="1" s="1"/>
  <c r="S352" i="1"/>
  <c r="S239" i="1"/>
  <c r="X239" i="1" s="1"/>
  <c r="Y239" i="1" s="1"/>
  <c r="S109" i="1"/>
  <c r="X109" i="1" s="1"/>
  <c r="Y109" i="1" s="1"/>
  <c r="S125" i="1"/>
  <c r="X125" i="1" s="1"/>
  <c r="Y125" i="1" s="1"/>
  <c r="S286" i="1"/>
  <c r="X286" i="1" s="1"/>
  <c r="Y286" i="1" s="1"/>
  <c r="S329" i="1"/>
  <c r="X329" i="1" s="1"/>
  <c r="Y329" i="1" s="1"/>
  <c r="S120" i="1"/>
  <c r="X120" i="1" s="1"/>
  <c r="Y120" i="1" s="1"/>
  <c r="S56" i="1"/>
  <c r="X56" i="1" s="1"/>
  <c r="Y56" i="1" s="1"/>
  <c r="W246" i="1"/>
  <c r="Q343" i="1"/>
  <c r="S343" i="1" s="1"/>
  <c r="S129" i="1"/>
  <c r="X129" i="1" s="1"/>
  <c r="Y129" i="1" s="1"/>
  <c r="S353" i="1"/>
  <c r="X353" i="1" s="1"/>
  <c r="Y353" i="1" s="1"/>
  <c r="S263" i="1"/>
  <c r="X263" i="1" s="1"/>
  <c r="Y263" i="1" s="1"/>
  <c r="S341" i="1"/>
  <c r="X341" i="1" s="1"/>
  <c r="Y341" i="1" s="1"/>
  <c r="S339" i="1"/>
  <c r="X339" i="1" s="1"/>
  <c r="Y339" i="1" s="1"/>
  <c r="S172" i="1"/>
  <c r="X172" i="1" s="1"/>
  <c r="Y172" i="1" s="1"/>
  <c r="U246" i="1"/>
  <c r="S194" i="1"/>
  <c r="X194" i="1" s="1"/>
  <c r="Y194" i="1" s="1"/>
  <c r="S20" i="1"/>
  <c r="X20" i="1" s="1"/>
  <c r="Y20" i="1" s="1"/>
  <c r="S238" i="1"/>
  <c r="X238" i="1" s="1"/>
  <c r="Y238" i="1" s="1"/>
  <c r="S332" i="1"/>
  <c r="X332" i="1" s="1"/>
  <c r="Y332" i="1" s="1"/>
  <c r="S256" i="1"/>
  <c r="X256" i="1" s="1"/>
  <c r="Y256" i="1" s="1"/>
  <c r="W343" i="1"/>
  <c r="S113" i="1"/>
  <c r="X113" i="1" s="1"/>
  <c r="Y113" i="1" s="1"/>
  <c r="S35" i="1"/>
  <c r="X35" i="1" s="1"/>
  <c r="Y35" i="1" s="1"/>
  <c r="S42" i="1"/>
  <c r="X42" i="1" s="1"/>
  <c r="Y42" i="1" s="1"/>
  <c r="S303" i="1"/>
  <c r="X303" i="1" s="1"/>
  <c r="Y303" i="1" s="1"/>
  <c r="S69" i="1"/>
  <c r="X69" i="1" s="1"/>
  <c r="Y69" i="1" s="1"/>
  <c r="S152" i="1"/>
  <c r="X152" i="1" s="1"/>
  <c r="Y152" i="1" s="1"/>
  <c r="S45" i="1"/>
  <c r="X45" i="1" s="1"/>
  <c r="Y45" i="1" s="1"/>
  <c r="S311" i="1"/>
  <c r="X311" i="1" s="1"/>
  <c r="Y311" i="1" s="1"/>
  <c r="S133" i="1"/>
  <c r="X133" i="1" s="1"/>
  <c r="Y133" i="1" s="1"/>
  <c r="Q246" i="1"/>
  <c r="S246" i="1" s="1"/>
  <c r="X246" i="1" s="1"/>
  <c r="Y246" i="1" s="1"/>
  <c r="S330" i="1"/>
  <c r="X330" i="1" s="1"/>
  <c r="Y330" i="1" s="1"/>
  <c r="S19" i="1"/>
  <c r="X19" i="1" s="1"/>
  <c r="Y19" i="1" s="1"/>
  <c r="S156" i="1"/>
  <c r="X156" i="1" s="1"/>
  <c r="Y156" i="1" s="1"/>
  <c r="S299" i="1"/>
  <c r="X299" i="1" s="1"/>
  <c r="Y299" i="1" s="1"/>
  <c r="S65" i="1"/>
  <c r="X65" i="1" s="1"/>
  <c r="Y65" i="1" s="1"/>
  <c r="S264" i="1"/>
  <c r="X264" i="1" s="1"/>
  <c r="Y264" i="1" s="1"/>
  <c r="S243" i="1"/>
  <c r="X243" i="1" s="1"/>
  <c r="Y243" i="1" s="1"/>
  <c r="W59" i="1"/>
  <c r="V59" i="1"/>
  <c r="U59" i="1"/>
  <c r="Q59" i="1"/>
  <c r="R59" i="1"/>
  <c r="S268" i="1"/>
  <c r="X268" i="1" s="1"/>
  <c r="Y268" i="1" s="1"/>
  <c r="X21" i="1"/>
  <c r="Y21" i="1" s="1"/>
  <c r="X107" i="1"/>
  <c r="Y107" i="1" s="1"/>
  <c r="W336" i="1"/>
  <c r="V336" i="1"/>
  <c r="U336" i="1"/>
  <c r="R336" i="1"/>
  <c r="Q336" i="1"/>
  <c r="X306" i="1"/>
  <c r="Y306" i="1" s="1"/>
  <c r="X224" i="1"/>
  <c r="Y224" i="1" s="1"/>
  <c r="W320" i="1"/>
  <c r="V320" i="1"/>
  <c r="Q320" i="1"/>
  <c r="U320" i="1"/>
  <c r="R320" i="1"/>
  <c r="V63" i="1"/>
  <c r="U63" i="1"/>
  <c r="Q63" i="1"/>
  <c r="W63" i="1"/>
  <c r="R63" i="1"/>
  <c r="W180" i="1"/>
  <c r="R180" i="1"/>
  <c r="U180" i="1"/>
  <c r="V180" i="1"/>
  <c r="Q180" i="1"/>
  <c r="W184" i="1"/>
  <c r="R184" i="1"/>
  <c r="U184" i="1"/>
  <c r="Q184" i="1"/>
  <c r="V184" i="1"/>
  <c r="X38" i="1"/>
  <c r="Y38" i="1" s="1"/>
  <c r="S13" i="1"/>
  <c r="X13" i="1" s="1"/>
  <c r="Y13" i="1" s="1"/>
  <c r="Q310" i="1"/>
  <c r="V310" i="1"/>
  <c r="U310" i="1"/>
  <c r="W310" i="1"/>
  <c r="R310" i="1"/>
  <c r="S300" i="1"/>
  <c r="X300" i="1" s="1"/>
  <c r="Y300" i="1" s="1"/>
  <c r="X159" i="1"/>
  <c r="Y159" i="1" s="1"/>
  <c r="U131" i="1"/>
  <c r="V131" i="1"/>
  <c r="R131" i="1"/>
  <c r="Q131" i="1"/>
  <c r="W131" i="1"/>
  <c r="X121" i="1"/>
  <c r="Y121" i="1" s="1"/>
  <c r="X60" i="1"/>
  <c r="Y60" i="1" s="1"/>
  <c r="R307" i="1"/>
  <c r="Q307" i="1"/>
  <c r="W307" i="1"/>
  <c r="V307" i="1"/>
  <c r="U307" i="1"/>
  <c r="V314" i="1"/>
  <c r="Q314" i="1"/>
  <c r="W314" i="1"/>
  <c r="R314" i="1"/>
  <c r="U314" i="1"/>
  <c r="S280" i="1"/>
  <c r="X280" i="1" s="1"/>
  <c r="Y280" i="1" s="1"/>
  <c r="W279" i="1"/>
  <c r="V279" i="1"/>
  <c r="U279" i="1"/>
  <c r="Q279" i="1"/>
  <c r="R279" i="1"/>
  <c r="S81" i="1"/>
  <c r="X81" i="1" s="1"/>
  <c r="Y81" i="1" s="1"/>
  <c r="S288" i="1"/>
  <c r="X288" i="1" s="1"/>
  <c r="Y288" i="1" s="1"/>
  <c r="V259" i="1"/>
  <c r="U259" i="1"/>
  <c r="Q259" i="1"/>
  <c r="W259" i="1"/>
  <c r="R259" i="1"/>
  <c r="S87" i="1"/>
  <c r="X87" i="1" s="1"/>
  <c r="Y87" i="1" s="1"/>
  <c r="S141" i="1"/>
  <c r="X141" i="1" s="1"/>
  <c r="Y141" i="1" s="1"/>
  <c r="O355" i="1"/>
  <c r="W12" i="1"/>
  <c r="U12" i="1"/>
  <c r="R12" i="1"/>
  <c r="Q12" i="1"/>
  <c r="V12" i="1"/>
  <c r="U108" i="1"/>
  <c r="R108" i="1"/>
  <c r="V108" i="1"/>
  <c r="W108" i="1"/>
  <c r="Q108" i="1"/>
  <c r="U116" i="1"/>
  <c r="R116" i="1"/>
  <c r="V116" i="1"/>
  <c r="Q116" i="1"/>
  <c r="W116" i="1"/>
  <c r="S39" i="1"/>
  <c r="X39" i="1" s="1"/>
  <c r="Y39" i="1" s="1"/>
  <c r="V302" i="1"/>
  <c r="W302" i="1"/>
  <c r="Q302" i="1"/>
  <c r="U302" i="1"/>
  <c r="R302" i="1"/>
  <c r="W250" i="1"/>
  <c r="U250" i="1"/>
  <c r="R250" i="1"/>
  <c r="V250" i="1"/>
  <c r="Q250" i="1"/>
  <c r="S248" i="1"/>
  <c r="X248" i="1" s="1"/>
  <c r="Y248" i="1" s="1"/>
  <c r="X83" i="1"/>
  <c r="Y83" i="1" s="1"/>
  <c r="S89" i="1"/>
  <c r="X89" i="1" s="1"/>
  <c r="Y89" i="1" s="1"/>
  <c r="S163" i="1"/>
  <c r="X163" i="1" s="1"/>
  <c r="Y163" i="1" s="1"/>
  <c r="S53" i="1"/>
  <c r="X53" i="1" s="1"/>
  <c r="Y53" i="1" s="1"/>
  <c r="S41" i="1"/>
  <c r="X41" i="1" s="1"/>
  <c r="Y41" i="1" s="1"/>
  <c r="S79" i="1"/>
  <c r="X79" i="1" s="1"/>
  <c r="Y79" i="1" s="1"/>
  <c r="S145" i="1"/>
  <c r="X145" i="1" s="1"/>
  <c r="Y145" i="1" s="1"/>
  <c r="X75" i="1"/>
  <c r="Y75" i="1" s="1"/>
  <c r="S196" i="1"/>
  <c r="X196" i="1" s="1"/>
  <c r="Y196" i="1" s="1"/>
  <c r="X352" i="1"/>
  <c r="Y352" i="1" s="1"/>
  <c r="X155" i="1"/>
  <c r="Y155" i="1" s="1"/>
  <c r="R213" i="1"/>
  <c r="Q213" i="1"/>
  <c r="W213" i="1"/>
  <c r="V213" i="1"/>
  <c r="U213" i="1"/>
  <c r="X211" i="1"/>
  <c r="Y211" i="1" s="1"/>
  <c r="U119" i="1"/>
  <c r="W119" i="1"/>
  <c r="V119" i="1"/>
  <c r="Q119" i="1"/>
  <c r="R119" i="1"/>
  <c r="W297" i="1"/>
  <c r="U297" i="1"/>
  <c r="R297" i="1"/>
  <c r="Q297" i="1"/>
  <c r="V297" i="1"/>
  <c r="S324" i="1"/>
  <c r="X324" i="1" s="1"/>
  <c r="Y324" i="1" s="1"/>
  <c r="S252" i="1"/>
  <c r="X252" i="1" s="1"/>
  <c r="Y252" i="1" s="1"/>
  <c r="W67" i="1"/>
  <c r="V67" i="1"/>
  <c r="U67" i="1"/>
  <c r="Q67" i="1"/>
  <c r="R67" i="1"/>
  <c r="X49" i="1"/>
  <c r="Y49" i="1" s="1"/>
  <c r="S350" i="1"/>
  <c r="X350" i="1" s="1"/>
  <c r="Y350" i="1" s="1"/>
  <c r="S284" i="1"/>
  <c r="X284" i="1" s="1"/>
  <c r="Y284" i="1" s="1"/>
  <c r="W14" i="1"/>
  <c r="R14" i="1"/>
  <c r="Q14" i="1"/>
  <c r="V14" i="1"/>
  <c r="U14" i="1"/>
  <c r="X73" i="1"/>
  <c r="Y73" i="1" s="1"/>
  <c r="S135" i="1"/>
  <c r="X135" i="1" s="1"/>
  <c r="Y135" i="1" s="1"/>
  <c r="X17" i="1"/>
  <c r="Y17" i="1" s="1"/>
  <c r="S216" i="1"/>
  <c r="X216" i="1" s="1"/>
  <c r="Y216" i="1" s="1"/>
  <c r="W322" i="1"/>
  <c r="R322" i="1"/>
  <c r="U322" i="1"/>
  <c r="Q322" i="1"/>
  <c r="V322" i="1"/>
  <c r="S58" i="1"/>
  <c r="X58" i="1" s="1"/>
  <c r="Y58" i="1" s="1"/>
  <c r="S85" i="1"/>
  <c r="X85" i="1" s="1"/>
  <c r="Y85" i="1" s="1"/>
  <c r="R315" i="1"/>
  <c r="U315" i="1"/>
  <c r="Q315" i="1"/>
  <c r="W315" i="1"/>
  <c r="V315" i="1"/>
  <c r="S93" i="1"/>
  <c r="X93" i="1" s="1"/>
  <c r="Y93" i="1" s="1"/>
  <c r="S207" i="1"/>
  <c r="X207" i="1" s="1"/>
  <c r="Y207" i="1" s="1"/>
  <c r="S176" i="1"/>
  <c r="X176" i="1" s="1"/>
  <c r="Y176" i="1" s="1"/>
  <c r="S91" i="1"/>
  <c r="X91" i="1" s="1"/>
  <c r="Y91" i="1" s="1"/>
  <c r="S220" i="1"/>
  <c r="X220" i="1" s="1"/>
  <c r="Y220" i="1" s="1"/>
  <c r="S143" i="1"/>
  <c r="X143" i="1" s="1"/>
  <c r="Y143" i="1" s="1"/>
  <c r="R74" i="1"/>
  <c r="W74" i="1"/>
  <c r="V74" i="1"/>
  <c r="U74" i="1"/>
  <c r="Q74" i="1"/>
  <c r="R335" i="1"/>
  <c r="Q335" i="1"/>
  <c r="V335" i="1"/>
  <c r="U335" i="1"/>
  <c r="W335" i="1"/>
  <c r="U278" i="1"/>
  <c r="R278" i="1"/>
  <c r="W278" i="1"/>
  <c r="V278" i="1"/>
  <c r="Q278" i="1"/>
  <c r="S183" i="1"/>
  <c r="X183" i="1" s="1"/>
  <c r="Y183" i="1" s="1"/>
  <c r="U48" i="1"/>
  <c r="Q48" i="1"/>
  <c r="W48" i="1"/>
  <c r="V48" i="1"/>
  <c r="R48" i="1"/>
  <c r="S61" i="1"/>
  <c r="X61" i="1" s="1"/>
  <c r="Y61" i="1" s="1"/>
  <c r="U177" i="1"/>
  <c r="W177" i="1"/>
  <c r="V177" i="1"/>
  <c r="R177" i="1"/>
  <c r="Q177" i="1"/>
  <c r="S197" i="1"/>
  <c r="X197" i="1" s="1"/>
  <c r="Y197" i="1" s="1"/>
  <c r="S209" i="1"/>
  <c r="X209" i="1" s="1"/>
  <c r="Y209" i="1" s="1"/>
  <c r="S293" i="1"/>
  <c r="X293" i="1" s="1"/>
  <c r="Y293" i="1" s="1"/>
  <c r="S226" i="1"/>
  <c r="X226" i="1" s="1"/>
  <c r="Y226" i="1" s="1"/>
  <c r="S124" i="1"/>
  <c r="X124" i="1" s="1"/>
  <c r="Y124" i="1" s="1"/>
  <c r="S112" i="1"/>
  <c r="X112" i="1" s="1"/>
  <c r="Y112" i="1" s="1"/>
  <c r="S230" i="1"/>
  <c r="X230" i="1" s="1"/>
  <c r="Y230" i="1" s="1"/>
  <c r="S140" i="1"/>
  <c r="X140" i="1" s="1"/>
  <c r="Y140" i="1" s="1"/>
  <c r="S146" i="1"/>
  <c r="X146" i="1" s="1"/>
  <c r="Y146" i="1" s="1"/>
  <c r="S102" i="1"/>
  <c r="X102" i="1" s="1"/>
  <c r="Y102" i="1" s="1"/>
  <c r="S322" i="1" l="1"/>
  <c r="S37" i="1"/>
  <c r="X37" i="1" s="1"/>
  <c r="Y37" i="1" s="1"/>
  <c r="X333" i="1"/>
  <c r="Y333" i="1" s="1"/>
  <c r="S316" i="1"/>
  <c r="X316" i="1" s="1"/>
  <c r="Y316" i="1" s="1"/>
  <c r="S116" i="1"/>
  <c r="X116" i="1" s="1"/>
  <c r="Y116" i="1" s="1"/>
  <c r="S310" i="1"/>
  <c r="X310" i="1" s="1"/>
  <c r="Y310" i="1" s="1"/>
  <c r="S184" i="1"/>
  <c r="X184" i="1" s="1"/>
  <c r="Y184" i="1" s="1"/>
  <c r="S52" i="1"/>
  <c r="X52" i="1" s="1"/>
  <c r="Y52" i="1" s="1"/>
  <c r="S338" i="1"/>
  <c r="X338" i="1" s="1"/>
  <c r="Y338" i="1" s="1"/>
  <c r="S40" i="1"/>
  <c r="X40" i="1" s="1"/>
  <c r="Y40" i="1" s="1"/>
  <c r="S351" i="1"/>
  <c r="X351" i="1" s="1"/>
  <c r="Y351" i="1" s="1"/>
  <c r="S119" i="1"/>
  <c r="X119" i="1" s="1"/>
  <c r="Y119" i="1" s="1"/>
  <c r="S320" i="1"/>
  <c r="X320" i="1" s="1"/>
  <c r="Y320" i="1" s="1"/>
  <c r="S213" i="1"/>
  <c r="X213" i="1" s="1"/>
  <c r="Y213" i="1" s="1"/>
  <c r="S259" i="1"/>
  <c r="X259" i="1" s="1"/>
  <c r="Y259" i="1" s="1"/>
  <c r="S67" i="1"/>
  <c r="X67" i="1" s="1"/>
  <c r="Y67" i="1" s="1"/>
  <c r="S297" i="1"/>
  <c r="X297" i="1" s="1"/>
  <c r="Y297" i="1" s="1"/>
  <c r="S63" i="1"/>
  <c r="X63" i="1" s="1"/>
  <c r="Y63" i="1" s="1"/>
  <c r="S302" i="1"/>
  <c r="X302" i="1" s="1"/>
  <c r="Y302" i="1" s="1"/>
  <c r="S74" i="1"/>
  <c r="X74" i="1" s="1"/>
  <c r="Y74" i="1" s="1"/>
  <c r="X343" i="1"/>
  <c r="Y343" i="1" s="1"/>
  <c r="S177" i="1"/>
  <c r="X177" i="1" s="1"/>
  <c r="Y177" i="1" s="1"/>
  <c r="S250" i="1"/>
  <c r="X250" i="1" s="1"/>
  <c r="Y250" i="1" s="1"/>
  <c r="S307" i="1"/>
  <c r="X307" i="1" s="1"/>
  <c r="Y307" i="1" s="1"/>
  <c r="S12" i="1"/>
  <c r="X12" i="1" s="1"/>
  <c r="S48" i="1"/>
  <c r="X48" i="1" s="1"/>
  <c r="Y48" i="1" s="1"/>
  <c r="S278" i="1"/>
  <c r="X278" i="1" s="1"/>
  <c r="Y278" i="1" s="1"/>
  <c r="S108" i="1"/>
  <c r="X108" i="1" s="1"/>
  <c r="Y108" i="1" s="1"/>
  <c r="U355" i="1"/>
  <c r="W355" i="1"/>
  <c r="X322" i="1"/>
  <c r="Y322" i="1" s="1"/>
  <c r="S335" i="1"/>
  <c r="X335" i="1" s="1"/>
  <c r="Y335" i="1" s="1"/>
  <c r="S315" i="1"/>
  <c r="X315" i="1" s="1"/>
  <c r="Y315" i="1" s="1"/>
  <c r="V355" i="1"/>
  <c r="S131" i="1"/>
  <c r="X131" i="1" s="1"/>
  <c r="Y131" i="1" s="1"/>
  <c r="S14" i="1"/>
  <c r="Q355" i="1"/>
  <c r="S314" i="1"/>
  <c r="X314" i="1" s="1"/>
  <c r="Y314" i="1" s="1"/>
  <c r="S59" i="1"/>
  <c r="X59" i="1" s="1"/>
  <c r="Y59" i="1" s="1"/>
  <c r="R355" i="1"/>
  <c r="S279" i="1"/>
  <c r="X279" i="1" s="1"/>
  <c r="Y279" i="1" s="1"/>
  <c r="S180" i="1"/>
  <c r="X180" i="1" s="1"/>
  <c r="Y180" i="1" s="1"/>
  <c r="S336" i="1"/>
  <c r="X336" i="1" s="1"/>
  <c r="Y336" i="1" s="1"/>
  <c r="S355" i="1" l="1"/>
  <c r="X14" i="1"/>
  <c r="Y14" i="1" s="1"/>
  <c r="Y12" i="1"/>
  <c r="Y355" i="1" l="1"/>
  <c r="X355" i="1"/>
</calcChain>
</file>

<file path=xl/comments1.xml><?xml version="1.0" encoding="utf-8"?>
<comments xmlns="http://schemas.openxmlformats.org/spreadsheetml/2006/main">
  <authors>
    <author>Jorge Luis Acosta Viñas</author>
  </authors>
  <commentList>
    <comment ref="F128" authorId="0" shapeId="0">
      <text>
        <r>
          <rPr>
            <b/>
            <sz val="9"/>
            <color indexed="81"/>
            <rFont val="Tahoma"/>
            <family val="2"/>
          </rPr>
          <t xml:space="preserve">Jorge Luis Acosta Viñas: </t>
        </r>
        <r>
          <rPr>
            <sz val="9"/>
            <color indexed="81"/>
            <rFont val="Tahoma"/>
            <family val="2"/>
          </rPr>
          <t>EFECTIVIDAD 5 DE NOVIEMBRE 2021 CON SALARIO DE RD$196,857.95  18 DIAS Y 4 DIAS EN BASE A RD$149,614.68</t>
        </r>
      </text>
    </comment>
  </commentList>
</comments>
</file>

<file path=xl/sharedStrings.xml><?xml version="1.0" encoding="utf-8"?>
<sst xmlns="http://schemas.openxmlformats.org/spreadsheetml/2006/main" count="1073" uniqueCount="514">
  <si>
    <t>REPUBLICA DOMINICANA</t>
  </si>
  <si>
    <t>TRIBUNAL SUPERIOR ELECTORAL</t>
  </si>
  <si>
    <t>NOMINA DE EMPLEADOS FIJOS MES DE  ENERO DE 2022</t>
  </si>
  <si>
    <t>VALOR EN RD$</t>
  </si>
  <si>
    <t>PARAMETROS DE CÁLCULOS (COLUMNAS OCULTAS)</t>
  </si>
  <si>
    <t>PAGOS DEL EMPLEADOR</t>
  </si>
  <si>
    <t>TOTAL DESCUENTO EMPLEADO</t>
  </si>
  <si>
    <t>SALARIO NETO</t>
  </si>
  <si>
    <t xml:space="preserve">CODIGO EMPLEADO </t>
  </si>
  <si>
    <t>NOMBRE</t>
  </si>
  <si>
    <t>PUESTO</t>
  </si>
  <si>
    <t>no de dependencia</t>
  </si>
  <si>
    <t>DEPENDENCIA</t>
  </si>
  <si>
    <t>SUELDO MENSUAL BRUTO</t>
  </si>
  <si>
    <t>SALARIO ANTES DEL MOVIMIENTO</t>
  </si>
  <si>
    <t>PROM. SALARIO ANTERIOR</t>
  </si>
  <si>
    <t>FECHA DE EFECTIVIDAD O INGRESO</t>
  </si>
  <si>
    <t>PROMEDIO SALARIO DIARIO</t>
  </si>
  <si>
    <t>DIAS LABORADOS DEL MES</t>
  </si>
  <si>
    <t>DIAS LABORADOS DE MESES ANTERIORES</t>
  </si>
  <si>
    <t>PROPORCION DEL MES ACTUAL</t>
  </si>
  <si>
    <t>REMANENTE</t>
  </si>
  <si>
    <t>TOTAL REMUNERACION             (RD$)</t>
  </si>
  <si>
    <t>DESCUENTO PER-CAPITA</t>
  </si>
  <si>
    <t>AFP 2.87% EMPLEADO</t>
  </si>
  <si>
    <t>SFS  3.04% EMPLEADO</t>
  </si>
  <si>
    <t>ISR(RD$)</t>
  </si>
  <si>
    <t>DESCUENTOS AUTORIZADOS</t>
  </si>
  <si>
    <t>AFP  7.09% EMPLEADOR</t>
  </si>
  <si>
    <t>SFS 7.10% EMPLEADOR</t>
  </si>
  <si>
    <t>RIESGO LABORAL</t>
  </si>
  <si>
    <t>YGNACIO P. CAMACHO HIDALGO</t>
  </si>
  <si>
    <t>JUEZ PRESIDENTE</t>
  </si>
  <si>
    <t>PRESIDENCIA</t>
  </si>
  <si>
    <t>FRANCISCO A. PEÑA GONZALEZ</t>
  </si>
  <si>
    <t>ASESOR</t>
  </si>
  <si>
    <t>MILDRED A. ZAPATA MORA</t>
  </si>
  <si>
    <t>ASISTENTE ADMINISTRATIVO(A)</t>
  </si>
  <si>
    <t>MARIA Y. ROSADO RIVAS</t>
  </si>
  <si>
    <t>MARY ROSARIO DE RODRIGUEZ</t>
  </si>
  <si>
    <t>ASISTENTE EJECUTIVO(A)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</si>
  <si>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</si>
  <si>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</si>
  <si>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</si>
  <si>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</si>
  <si>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</si>
  <si>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</si>
  <si>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SOL M. LOPEZ MATA DE MATEO</t>
  </si>
  <si>
    <t>ABOGADO(A) AYUDANTE II</t>
  </si>
  <si>
    <t>JANET C. TEJADA COLON</t>
  </si>
  <si>
    <t>SECRETARIO(A) EJECUTIVO(A)</t>
  </si>
  <si>
    <t>DAHIANA I. DE LA CRUZ OGANDO</t>
  </si>
  <si>
    <t>ABOGADO(A)  II</t>
  </si>
  <si>
    <t>GENESIS UREÑA TAVERAS</t>
  </si>
  <si>
    <t>GRACE E. POTENTINI CRISOSTOMO</t>
  </si>
  <si>
    <t>ANALISTA I</t>
  </si>
  <si>
    <t xml:space="preserve">SEMI P. PEREZ CHAIN </t>
  </si>
  <si>
    <t>MENSAJERO INTERNO</t>
  </si>
  <si>
    <t>JUAN A.  BIAGGI LAMA</t>
  </si>
  <si>
    <t>JUEZ TITULAR</t>
  </si>
  <si>
    <t>DESPACHO MAG. JUAN ALFREDO BIAGGI LAMA</t>
  </si>
  <si>
    <t>LUIS E. HERRERA ALVAREZ</t>
  </si>
  <si>
    <t>RAQUEL Y. HERRERA ALVAREZ</t>
  </si>
  <si>
    <t>ASISTENTE</t>
  </si>
  <si>
    <t>JOSE N.  GOMEZ TEJADA</t>
  </si>
  <si>
    <t>ARIEL E.  MEJIA CASTRO</t>
  </si>
  <si>
    <t>JUAN J. QUEZADA RODRIGUEZ</t>
  </si>
  <si>
    <t>SUSANA A. BERNABE GONZALEZ</t>
  </si>
  <si>
    <t>CARMEN A. JOAQUIN FERREIRAS</t>
  </si>
  <si>
    <t>CAROLYN PIMENTEL BEATO</t>
  </si>
  <si>
    <t>SECRETARIA(O) II</t>
  </si>
  <si>
    <t>JHONY L.  ORTIZ GUERRERO</t>
  </si>
  <si>
    <t>SEGURIDAD II</t>
  </si>
  <si>
    <t>WASCAR R.  ARIAS RODRIGUEZ</t>
  </si>
  <si>
    <t>ROSA F. PEREZ DE GARCIA</t>
  </si>
  <si>
    <t>JUEZA TITULAR</t>
  </si>
  <si>
    <t>DESPACHO MAG. ROSA FIOR D ALIZA PEREZ DE GARCIA</t>
  </si>
  <si>
    <t>NIDIA A. ULERIO HERNANDEZ</t>
  </si>
  <si>
    <t>GREGORIT J. MARTINEZ MENCIA</t>
  </si>
  <si>
    <t>ASISTENTE DE DESPACHO</t>
  </si>
  <si>
    <t>FREDDY G. MORETA</t>
  </si>
  <si>
    <t>MARISOL D. RODRIGUEZ GUZMAN DE ROSA</t>
  </si>
  <si>
    <t>HEIDI M. POU CANAHUATE</t>
  </si>
  <si>
    <t>WENDY M. GOMEZ RIVERA</t>
  </si>
  <si>
    <t>YOHANDRY V. CEPEDA SOLIS</t>
  </si>
  <si>
    <t>JOVANNY A. DIAZ MERCEDES</t>
  </si>
  <si>
    <t>SECRERTARIA EJECUTIVO(A)</t>
  </si>
  <si>
    <t>JOSE D. GARCIA</t>
  </si>
  <si>
    <t>ABOGADO(A) II</t>
  </si>
  <si>
    <t>JESSICA A. MATOS PEGUERO</t>
  </si>
  <si>
    <t>VICTOR M. ESTEVEZ VALDEZ</t>
  </si>
  <si>
    <t>MIRLA V.  SANCHEZ NOBLE</t>
  </si>
  <si>
    <t>AUXILIAR I</t>
  </si>
  <si>
    <t>PEDRO P. YERMENOS FORASTIERI</t>
  </si>
  <si>
    <t>DESPACHO MAG. PEDRO PABLO YERMENOS FORASTIERI</t>
  </si>
  <si>
    <t>LUCILLE S. SALCEDO OLIVERO</t>
  </si>
  <si>
    <t>ALDO R. MERCEDES MEDRANO</t>
  </si>
  <si>
    <t>ANDRES ABREU CLASE</t>
  </si>
  <si>
    <t>SAMUEL E. MEJIA DE LOS SANTOS</t>
  </si>
  <si>
    <t>MELANIE M. HOLGUIN MARTINEZ</t>
  </si>
  <si>
    <t>ROSARIO A. ARACHE JIMENEZ</t>
  </si>
  <si>
    <t>NURIS FORCHUE</t>
  </si>
  <si>
    <t>ABOGADO(A) AYUDANTE  II</t>
  </si>
  <si>
    <t>FERNANDO FERNANDEZ CRUZ</t>
  </si>
  <si>
    <t>DESPACHO MAG. FERNANDO FERNANDEZ CRUZ</t>
  </si>
  <si>
    <t>SAMUEL E. ENCARNACION MERCEDES</t>
  </si>
  <si>
    <t>PERLA M. DIEGUEZ DE LOS SANTOS</t>
  </si>
  <si>
    <t xml:space="preserve">MARIA A. MUÑOZ PADILLA </t>
  </si>
  <si>
    <t>MAXIMO ABREU THEN</t>
  </si>
  <si>
    <t>EVARISTO CONTRERAS DOMINGUEZ</t>
  </si>
  <si>
    <t>CALINA BELTRE GONZALEZ</t>
  </si>
  <si>
    <t>HEIDY E. TEJADA SANCHEZ DE AQUINO</t>
  </si>
  <si>
    <t>FLERIDA B. DOTEL ESPINOSA</t>
  </si>
  <si>
    <t xml:space="preserve">JORGE E. MENDEZ ALMONT </t>
  </si>
  <si>
    <t>RUBEN D. CEDEÑO UREÑA</t>
  </si>
  <si>
    <t>SECRETARIO(A) GENERAL</t>
  </si>
  <si>
    <t>SECRETARIA GENERAL</t>
  </si>
  <si>
    <t>ERIKA G. MARTE TEJADA</t>
  </si>
  <si>
    <t>GABRIELA M. URBAEZ ANTIGUA</t>
  </si>
  <si>
    <t>SUPLENTE SECRETARIO(A) GENERAL</t>
  </si>
  <si>
    <t>ANDY Y. SANTANA CORDONES</t>
  </si>
  <si>
    <t>LIBIDA SANCHEZ MARTINEZ</t>
  </si>
  <si>
    <t>MAGNOLIA N. TORIBIO PERALTA</t>
  </si>
  <si>
    <t>RAMON A. RUIZ DIAZ</t>
  </si>
  <si>
    <t>ANA Y. NUÑEZ CUSTODIO</t>
  </si>
  <si>
    <t>ABOGADO AYUDANTE</t>
  </si>
  <si>
    <t>CARLOS A. PEREZ LARA</t>
  </si>
  <si>
    <t>YUBELKIS A. BAEZ REYES</t>
  </si>
  <si>
    <t>ELHIANA V. HERRERA HERNANDEZ</t>
  </si>
  <si>
    <t>MANUEL GARCIA GERONIMO</t>
  </si>
  <si>
    <t>ASHLEY SANCHEZ ALCANTARA</t>
  </si>
  <si>
    <t>COORDINADOR(A) DE GESTION DE DOCUMENTOS</t>
  </si>
  <si>
    <t>JOSUE A. ARTILES MOTA</t>
  </si>
  <si>
    <t>ESPECIALISTA DE SISTEMA SIGOB-TRE</t>
  </si>
  <si>
    <t>LUZ D. MARTINEZ ESPINAL</t>
  </si>
  <si>
    <t>YOJANNY LIRIANO PEREZ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</si>
  <si>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</si>
  <si>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</si>
  <si>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</si>
  <si>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</si>
  <si>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</si>
  <si>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</si>
  <si>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CHANEL C. ABREU PICHARDO</t>
  </si>
  <si>
    <t>RECEPCIONISTA</t>
  </si>
  <si>
    <t>MAYRA A. RODRIGUEZ REYES</t>
  </si>
  <si>
    <t>WANDA M. HERRERA SUERO</t>
  </si>
  <si>
    <t>YESSICA VERAS ESPINAL</t>
  </si>
  <si>
    <t>MALAQUÍAS N. PEÑA PEREZ</t>
  </si>
  <si>
    <t>CARLOS J. ENCARNACION QUIROZ</t>
  </si>
  <si>
    <t>MENSAJERO EXTERNO</t>
  </si>
  <si>
    <t>LIDIA NIVAR PEREYRA</t>
  </si>
  <si>
    <t>MENSAJERA INTERNA</t>
  </si>
  <si>
    <t>KEVIN A. VELEZ SANCHEZ</t>
  </si>
  <si>
    <t>EIMER D. PEREZ PEREZ</t>
  </si>
  <si>
    <t>HENRRI CUELLO RAMIREZ</t>
  </si>
  <si>
    <t>CONSULTOR(A) JURIDICO(A)</t>
  </si>
  <si>
    <t>CONSULTORIA JURIDICA</t>
  </si>
  <si>
    <t>CRINILDA TRINIDAD ASTACIO</t>
  </si>
  <si>
    <t xml:space="preserve">SUB-DIRECTOR(A) </t>
  </si>
  <si>
    <t>AMELIA A. LARA LINARES</t>
  </si>
  <si>
    <t>NOE VASQUEZ CAMILO</t>
  </si>
  <si>
    <t>DIRECTOR(A)</t>
  </si>
  <si>
    <t>DIRECCION ADMINISTRATIVA</t>
  </si>
  <si>
    <t>PEDRO A. BAEZ</t>
  </si>
  <si>
    <t>SUB-DIRECTOR(A)</t>
  </si>
  <si>
    <t>FRANCHESCA RODRIGUEZ NUÑEZ</t>
  </si>
  <si>
    <t>ANALISTA II</t>
  </si>
  <si>
    <t>RUTH E. MOLINA ABREU</t>
  </si>
  <si>
    <t>NERIS A. MERICI CRUZ VOLQUEZ</t>
  </si>
  <si>
    <t>YUHAIDY DEL C. REYNOSO GUILLEN DE CAMACHO</t>
  </si>
  <si>
    <t>JULIO A REYES</t>
  </si>
  <si>
    <t>GLADYS A. AZCONA DIAZ</t>
  </si>
  <si>
    <t>DIRECCION CONTENCIOSA ELECTORAL</t>
  </si>
  <si>
    <t>DIANA V. SANCHEZ VENTURA</t>
  </si>
  <si>
    <t>KATHERINE N. DIAZ FERNANDEZ</t>
  </si>
  <si>
    <t>LUIS O. ESTRELLA BONILLA</t>
  </si>
  <si>
    <t>ROBERT A. MARRERO REYES</t>
  </si>
  <si>
    <t>SAMUEL MEJIA TAVERAS</t>
  </si>
  <si>
    <t>STEFANY M. PEÑA HERNANDEZ</t>
  </si>
  <si>
    <t>KARINA N. ESPINAL OVALLE</t>
  </si>
  <si>
    <t>LUZ D. GOMEZ NUÑEZ DE CABRERA</t>
  </si>
  <si>
    <t xml:space="preserve">DIRECTOR(A) </t>
  </si>
  <si>
    <t>DIRECCION DE AUDITORIA INTERNA</t>
  </si>
  <si>
    <t xml:space="preserve">ANGEL M. RUBIERA FERRER </t>
  </si>
  <si>
    <t>MARILUZ VASQUEZ RODRIGUEZ</t>
  </si>
  <si>
    <t>CLARA E. MARIÑEZ TEJEDA</t>
  </si>
  <si>
    <t>AUDITOR(A) II</t>
  </si>
  <si>
    <t>DORALISI JEREZ SANCHEZ</t>
  </si>
  <si>
    <t>AUDITORA I</t>
  </si>
  <si>
    <t>PEDRO A. CASTRO</t>
  </si>
  <si>
    <t>COORDINADOR(A) DE PRENSA</t>
  </si>
  <si>
    <t>DIRECCION DE COMUNICACIONES Y RELACIONES PUBLICAS</t>
  </si>
  <si>
    <t>MIGUEL A. BOBADILLA PUELLO</t>
  </si>
  <si>
    <t>WEBMASTER</t>
  </si>
  <si>
    <t>NELISSA FANFAN JIMENEZ</t>
  </si>
  <si>
    <t>PERIODISTA</t>
  </si>
  <si>
    <t>LEURIXANDER PIÑA POLANCO</t>
  </si>
  <si>
    <t>MANEJADOR(A) DE REDES SOCIALES</t>
  </si>
  <si>
    <t>ARIEL PANIAGUA GARCIA</t>
  </si>
  <si>
    <t>DISEÑADOR GRAFICO</t>
  </si>
  <si>
    <t>PABLO E. MERAN BELTRE</t>
  </si>
  <si>
    <t>CAMAROGRAFO(A)</t>
  </si>
  <si>
    <t>ANABEL GARCIA CANARIO</t>
  </si>
  <si>
    <t>FOTOGRAFO(A)</t>
  </si>
  <si>
    <t>JOSE G. PADILLA RODRIGUEZ</t>
  </si>
  <si>
    <t>DIRECTOR</t>
  </si>
  <si>
    <t>DIRECCION DE INSPECCION</t>
  </si>
  <si>
    <t>RAFAEL E. PEGUERO</t>
  </si>
  <si>
    <t>EVELYN O. VALDEZ ISABEL</t>
  </si>
  <si>
    <t xml:space="preserve">DARWIN G. MINAYA NUÑEZ </t>
  </si>
  <si>
    <t>ZAIRA R. PICHARDO PONCE DE LEON</t>
  </si>
  <si>
    <t xml:space="preserve">MIRIAN R. FLORENTINO DE NUÑEZ </t>
  </si>
  <si>
    <t>LARISSA E. CASTILLO SOTO</t>
  </si>
  <si>
    <t>ELIANA C. RAMIREZ SANZ</t>
  </si>
  <si>
    <t>INSPECTOR(A)</t>
  </si>
  <si>
    <t>CLARA M. LUCIANO NICASIO</t>
  </si>
  <si>
    <t>JOSE A. DE JESUS GALVEZ</t>
  </si>
  <si>
    <t>JOSE A. MERCEDES LANTIGUA</t>
  </si>
  <si>
    <t>JUAN R. ARNAUD CASTILLO</t>
  </si>
  <si>
    <t>KATHERIN  D. SARITA GIL</t>
  </si>
  <si>
    <t>RAMON A. FAÑA SUAREZ</t>
  </si>
  <si>
    <t>YOVANNY Y. RAMOS MATOS</t>
  </si>
  <si>
    <t>CAROL C. CHALAS DEL LEON</t>
  </si>
  <si>
    <t>DULCE J. VICTORIA YEB</t>
  </si>
  <si>
    <t>DIRECCION DE JUNTAS ELECTORALES Y PARTIDOS POLITICOS</t>
  </si>
  <si>
    <t>SHEILA Y. MIESES SANTANA</t>
  </si>
  <si>
    <t>CARLOS A. POLANCO DIAZ</t>
  </si>
  <si>
    <t>DIRECCION DE PLANIFICACION Y DESARROLLO</t>
  </si>
  <si>
    <t>KARINA PERDOMO</t>
  </si>
  <si>
    <t>ANGIE C. SANTOS SIERRA</t>
  </si>
  <si>
    <t>ARIELA D. PUJOLS JAQUEZ</t>
  </si>
  <si>
    <t>EGLIMAR ROSARIO FELIZ</t>
  </si>
  <si>
    <t>ENILDA M. ORTIZ RODRIGUEZ</t>
  </si>
  <si>
    <t>DIRECCION DE RECTIFICACION DE ACTAS DEL ESTADO CIVIL</t>
  </si>
  <si>
    <t>SARA C. ROSARIO SANCHEZ</t>
  </si>
  <si>
    <t>ELISA A. ABREU JIMENEZ</t>
  </si>
  <si>
    <t>SUB-DIRECTORA</t>
  </si>
  <si>
    <t>FANY VILLALONA CABRERA DE CUEVAS</t>
  </si>
  <si>
    <t>JOSE M. QUIÑONES DISLA</t>
  </si>
  <si>
    <t>KETTY A. MEDINA FELIZ</t>
  </si>
  <si>
    <t>KEILA M. MATEO RAMIREZ</t>
  </si>
  <si>
    <t xml:space="preserve">JESSICA A. CORDONES SANTANA </t>
  </si>
  <si>
    <t>NINOSKA M. COSSIO RODRIGUEZ</t>
  </si>
  <si>
    <t xml:space="preserve">ABOGADO(A) AYUDANTE </t>
  </si>
  <si>
    <t>JAZMIN ARIAS ARAUJO</t>
  </si>
  <si>
    <t>PAOLA E. ALCANTARA BOBEA</t>
  </si>
  <si>
    <t xml:space="preserve"> ABOGADO(A) AYUDANTE II</t>
  </si>
  <si>
    <t>KENIA C. CABREJA SANCHEZ DE RICHETTI</t>
  </si>
  <si>
    <t>ABOGADA  II</t>
  </si>
  <si>
    <t>OSCARINA D. HERNANDEZ TEJADA DE DE LEON</t>
  </si>
  <si>
    <t>RAFAEL CAPELLAN NOVA</t>
  </si>
  <si>
    <t>ALDO E. PEGUERO REYES</t>
  </si>
  <si>
    <t>AMPARO UPIA JIMENEZ</t>
  </si>
  <si>
    <t>ARIADNA Y. SUERO PEREZ</t>
  </si>
  <si>
    <t>ARIELA M. BALDERA GUTIERREZ</t>
  </si>
  <si>
    <t>BILL L. PEÑA BATISTA</t>
  </si>
  <si>
    <t>CAMILO N. HEREDIA JIMENEZ</t>
  </si>
  <si>
    <t>FARAH M. ALMANZAR PEREZ</t>
  </si>
  <si>
    <t>CLAURY J. FERREIRA GUABA</t>
  </si>
  <si>
    <t>MAGDERINE DIPRE LORENZO</t>
  </si>
  <si>
    <t>MARIA I. ALCANTARA JIMENEZ</t>
  </si>
  <si>
    <t>MARTHA M. ELAS ROA</t>
  </si>
  <si>
    <t>MAURA J. CABREJA MOREL</t>
  </si>
  <si>
    <t>MIRNA V.  NATERA DE DE LA CRUZ</t>
  </si>
  <si>
    <t>RAQUEL Y. PIMENTEL GOMEZ</t>
  </si>
  <si>
    <t>ROSA A. VELEZ LOPEZ DE PIÑA</t>
  </si>
  <si>
    <t>ROSANNI M. ROMAN GALVAS</t>
  </si>
  <si>
    <t>CARMEN F. URQUIA BATISTA</t>
  </si>
  <si>
    <t xml:space="preserve">ABOGADO(A) AYUDANTE II </t>
  </si>
  <si>
    <t>DAVID R. MORETA MORENO</t>
  </si>
  <si>
    <t>ESTHER M. FERRERAS ESTEVEZ DE PEREYRA</t>
  </si>
  <si>
    <t>GENESIS S. ABREU BRITO</t>
  </si>
  <si>
    <t>ANGELICA M. LALONDRIZ GONZALEZ</t>
  </si>
  <si>
    <t>EDELMIRA OVALLES POLANCO</t>
  </si>
  <si>
    <t>FERNANDA REYNOSO REYES</t>
  </si>
  <si>
    <t>FRANCYS C. CESPEDES VASQUEZ</t>
  </si>
  <si>
    <t>GLENYS MINAYA MANCEBO</t>
  </si>
  <si>
    <t>IVETTI R. ABREU POUERIET</t>
  </si>
  <si>
    <t>JOSE I. FRIAS GUERRERO</t>
  </si>
  <si>
    <t>JULIA MATEO OGANDO</t>
  </si>
  <si>
    <t>KAREN M. MOYA FRIAS</t>
  </si>
  <si>
    <t>MARIEN D. CASTILLO ZORRILLA</t>
  </si>
  <si>
    <t>LUZ A. ORTEGA CACERES</t>
  </si>
  <si>
    <t>SILVESTRE I. POLANCO COSTE</t>
  </si>
  <si>
    <t>SOLAINE R. ESPINAL RODRIGUEZ</t>
  </si>
  <si>
    <t>YODALY B. HICIANO RODRIGUEZ</t>
  </si>
  <si>
    <t>KAREN ALT. ESCOTO GARCIA</t>
  </si>
  <si>
    <t>ANYI C. GOMEZ SANTANA</t>
  </si>
  <si>
    <t>FANNY ALMANZAR ALMANZAR</t>
  </si>
  <si>
    <t>TITO VENTURA RACERO</t>
  </si>
  <si>
    <t>RAFAEL A. BAEZ JIMENEZ</t>
  </si>
  <si>
    <t>RAFAELA E. MENA DIAZ DE FERNANDEZ</t>
  </si>
  <si>
    <t>KARLA A. DEL ROSARIO VARGAS</t>
  </si>
  <si>
    <t>MARIA G. MARTINEZ FERNANDEZ</t>
  </si>
  <si>
    <t>MARIEL A. FELIZ VASQUEZ</t>
  </si>
  <si>
    <t>GEIDY Y. ASENCIO ANDUJAR</t>
  </si>
  <si>
    <t>DIGITADOR(A)</t>
  </si>
  <si>
    <t>IVELLY A. MERCEDES VARGAS</t>
  </si>
  <si>
    <t>VICTOR E. FERRERAS MEDRANO</t>
  </si>
  <si>
    <t>VERONICA E. COLOMBO SEVERINO</t>
  </si>
  <si>
    <t>ANDREA M. JESUS ARAUJO</t>
  </si>
  <si>
    <t>KATERYNE V. DE LEON</t>
  </si>
  <si>
    <t>YOKASTA E. GUILLEN OLIVARES DE MARTE</t>
  </si>
  <si>
    <t>RONI A. POZO LACHAPEL</t>
  </si>
  <si>
    <t>ARCHIVISTA</t>
  </si>
  <si>
    <t>ISABEL SOSA PARRA</t>
  </si>
  <si>
    <t xml:space="preserve">YOEL HENRIQUEZ </t>
  </si>
  <si>
    <t>FOTOCOPIADOR</t>
  </si>
  <si>
    <t>LUIS A. PEREZ LORA</t>
  </si>
  <si>
    <t>EULALIA VASQUEZ NUÑEZ</t>
  </si>
  <si>
    <t>DIRECCION DE RECURSOS HUMANOS</t>
  </si>
  <si>
    <t>ERIKA PEREZ PEREZ</t>
  </si>
  <si>
    <t>LUCITANIA DE LEON DEL CARMEN</t>
  </si>
  <si>
    <t>FRANCISCO A. CAMPUSANO LAFONTAINE</t>
  </si>
  <si>
    <t>KATHERINE M. RODRIGUEZ RODRIGUEZ</t>
  </si>
  <si>
    <t>MARIA Z. DIAZ TRINIDAD</t>
  </si>
  <si>
    <t>SECRETARIA(A) II</t>
  </si>
  <si>
    <t>ARIANNA JAQUEZ RAMIREZ</t>
  </si>
  <si>
    <t>PEDRO GIL TURBIDES</t>
  </si>
  <si>
    <t>DIRECCION DE RELACIONES INTERNACIONALES Y COOPERACION</t>
  </si>
  <si>
    <t>PAMELA N. GONELL MARTE</t>
  </si>
  <si>
    <t>CRUCITA MATEO GUZMAN</t>
  </si>
  <si>
    <t>ELVIN J. MENDOZA TORRES</t>
  </si>
  <si>
    <t>DIRECCION DE TECNOLOGIA DE LA INFORMACION</t>
  </si>
  <si>
    <t>ORDALITO D. RODRIGUEZ PERALTA</t>
  </si>
  <si>
    <t>ENCARGADO(A) DE ANALISIS Y DESARROLLO</t>
  </si>
  <si>
    <t>LEOVIGILDO T. CAIRO BAUTISTA</t>
  </si>
  <si>
    <t>ENCARGADO(A) DE INFRAESTRUCTURA Y COMUNICACIONES</t>
  </si>
  <si>
    <t>VICTOR P. DE CAMPS VARGAS</t>
  </si>
  <si>
    <t>ENCARGADO(A) DIVISION  DE SOPORTE TECNICO</t>
  </si>
  <si>
    <t>DILANNIA Y. TAVERAS NUÑEZ</t>
  </si>
  <si>
    <t xml:space="preserve">COORDINADOR(A) INFORMATICA </t>
  </si>
  <si>
    <t>LUIS M. VALDEZ FELIZ</t>
  </si>
  <si>
    <t>GESTOR(A) DE HELP DESK</t>
  </si>
  <si>
    <t>YOANNA A. PAULINO PAULINO</t>
  </si>
  <si>
    <t>ANTHONY CONTRERA CHARPENTIER</t>
  </si>
  <si>
    <t>TECNICO INFORMATICO ESPECIALISTA  DE SISTEMA SIGOB-TRANSDOC</t>
  </si>
  <si>
    <t>ARLNOLD B. EMMANUEL PEÑA PEÑA</t>
  </si>
  <si>
    <t>SOPORTE DE REDES</t>
  </si>
  <si>
    <t>JAIME J. GARCIA QUEZADA</t>
  </si>
  <si>
    <t>ENMANUEL ALFARO CRUZ</t>
  </si>
  <si>
    <t>SULLY E. TOVAR CRUZ</t>
  </si>
  <si>
    <t>JOHANN M. GONZALEZ PERDOMO</t>
  </si>
  <si>
    <t>AUXILIAR DE CALL CENTER</t>
  </si>
  <si>
    <t>MADELLINE I. ECHAVARRIA RODRIGUEZ</t>
  </si>
  <si>
    <t>RUBEN D. CARRERAS SORIANO</t>
  </si>
  <si>
    <t>RUBI CAPELLAN MELENDEZ</t>
  </si>
  <si>
    <t>ADENYS PEREZ DE LOS SANTOS</t>
  </si>
  <si>
    <t>JUAN I. TAVERA GUZMAN</t>
  </si>
  <si>
    <t>CAROLINA DIAZ PEREZ</t>
  </si>
  <si>
    <t>SOPORTE TECNICO</t>
  </si>
  <si>
    <t>DIONISIO MALDONADO GUZMAN</t>
  </si>
  <si>
    <t>ORLANDO E. ROSARIO DE LOS SANTOS</t>
  </si>
  <si>
    <t>LUISA M. CONTRERAS PAULINO</t>
  </si>
  <si>
    <t>DENNY G. JAQUEZ CASTELLANOS</t>
  </si>
  <si>
    <t>LAURA E. FAMILIA POLANCO</t>
  </si>
  <si>
    <t>JORGE A. DE CASTRO FERNANDEZ</t>
  </si>
  <si>
    <t xml:space="preserve">ENCARGADO(A) </t>
  </si>
  <si>
    <t>DEPARTAMENTO FINANCIERO</t>
  </si>
  <si>
    <t xml:space="preserve">YOLDANY POLANCO ALCANTARA </t>
  </si>
  <si>
    <t>ANALISTA FINANCIERA</t>
  </si>
  <si>
    <t>DIRECCION FINANCIERA</t>
  </si>
  <si>
    <t>CLARIDANY DE LOS SANTOS ORTIZ</t>
  </si>
  <si>
    <t xml:space="preserve">ANALISTA II </t>
  </si>
  <si>
    <t>CELSA CONTRERAS ALMONTE</t>
  </si>
  <si>
    <t>OFICINA DE ACCESO A LA INFORMACION</t>
  </si>
  <si>
    <t>ROBERTO V. GUERRERO LOPEZ</t>
  </si>
  <si>
    <t>MANUELA C. ENCARNACION DE LOS SANTOS</t>
  </si>
  <si>
    <t>MARIA I. SANCHEZ DE BONNELLY</t>
  </si>
  <si>
    <t>ENCARGADO(A)</t>
  </si>
  <si>
    <t>DEPARTAMENTO DE COMPRAS Y CONTRATACIONES</t>
  </si>
  <si>
    <t>JAHAIRA L. DOMINGUEZ YAPUL</t>
  </si>
  <si>
    <t>LILLIAM POLANCO NAVEO</t>
  </si>
  <si>
    <t>NICOLE A. RUIZ ROSARIO</t>
  </si>
  <si>
    <t>YOJEISA F. HERNANDEZ ABREU</t>
  </si>
  <si>
    <t>JOSE J. JOA FIGUEREO</t>
  </si>
  <si>
    <t>DEPARTAMENTO DE CONTABILIDAD</t>
  </si>
  <si>
    <t xml:space="preserve">ANTONIA ABREU PEÑA </t>
  </si>
  <si>
    <t>YARILEYDI M. GUERRERO DANIEL</t>
  </si>
  <si>
    <t>JORGE L. ACOSTA VIÑAS</t>
  </si>
  <si>
    <t>RAFAEL ROSARIO VASQUEZ</t>
  </si>
  <si>
    <t>DEPARTAMENTO DE CORRESPONDENCIA Y ARCHIVO</t>
  </si>
  <si>
    <t>GEOVANNY F. LANTIGUA VARGAS</t>
  </si>
  <si>
    <t xml:space="preserve">YUDERKA SERI PEREZ DE TORIBIO </t>
  </si>
  <si>
    <t>JORGE L. DELGADO</t>
  </si>
  <si>
    <t>ROBERTO OVANDO GERMAN</t>
  </si>
  <si>
    <t>WILMER R. DE LEON BLANCO</t>
  </si>
  <si>
    <t>FABIO J. TERRERO QUEVEDO</t>
  </si>
  <si>
    <t>PABLO PLACENCIO DIAZ</t>
  </si>
  <si>
    <t>DEYSIS E. MATOS DE BRITO</t>
  </si>
  <si>
    <t>DEPARTAMENTO DE PRESUPUESTO</t>
  </si>
  <si>
    <t>MIGUELINA F. FRANCISCO DE GARCIA</t>
  </si>
  <si>
    <t>AGUSTINA S. GARCIA DE LA ROSA</t>
  </si>
  <si>
    <t>ANA J. HERNANDEZ DE LA CRUZ</t>
  </si>
  <si>
    <t>DEPARTAMENTO DE PUBLICACIONES</t>
  </si>
  <si>
    <t>MICHELE M. ARIAS BARBOUR DE PEREZ</t>
  </si>
  <si>
    <t>ELIZABETH P. REYES JORGE</t>
  </si>
  <si>
    <t>DEPARTAMENTO DE RELACIONES PUBLICAS</t>
  </si>
  <si>
    <t>LEIDY E. SOTO ESPINAL</t>
  </si>
  <si>
    <t>ABIEL A. ENCARNACION POLANCO</t>
  </si>
  <si>
    <t>ALEJANDRO LIRIANO DILONE</t>
  </si>
  <si>
    <t>SEGURIDAD</t>
  </si>
  <si>
    <t>DEPARTAMENTO DE SEGURIDAD</t>
  </si>
  <si>
    <t>MAMERTO SUERO GARCIA</t>
  </si>
  <si>
    <t>SEGURIDAD I</t>
  </si>
  <si>
    <t>CARLOS J. MARTINEZ PAREDES</t>
  </si>
  <si>
    <t>DEPARTAMENTO DE SERVICIOS GENERALES</t>
  </si>
  <si>
    <t>EDWIN M. ROSARIO ROSARIO</t>
  </si>
  <si>
    <t>BELKIS H. QUELIZ GENAO</t>
  </si>
  <si>
    <t>YDIORGINA JIMENEZ VIZCAINO</t>
  </si>
  <si>
    <t>ELVIS F. ALMONTE SILVERIO</t>
  </si>
  <si>
    <t>JUAN Y. BURGOS SANCHEZ</t>
  </si>
  <si>
    <t>ELECTRICISTA</t>
  </si>
  <si>
    <t>DIEGO TAVERA MENDEZ</t>
  </si>
  <si>
    <t>JOSE A. PEGUERO RAMON</t>
  </si>
  <si>
    <t>RAMON POLANCO DE LA ROSA</t>
  </si>
  <si>
    <t>WILFRIDO A. JEREZ BATISTA</t>
  </si>
  <si>
    <t>RAMON MARTINEZ RODRIGUEZ</t>
  </si>
  <si>
    <t>DEPARTAMENTO DE TRANSPORTACION</t>
  </si>
  <si>
    <t>ANGEL L. REYES RAMIREZ</t>
  </si>
  <si>
    <t>COORDINADOR(A) DE SERVICIOS</t>
  </si>
  <si>
    <t>VICTOR CUELLO VALDEZ</t>
  </si>
  <si>
    <t>CHOFER</t>
  </si>
  <si>
    <t xml:space="preserve">LIDIO CARO NICOLAS </t>
  </si>
  <si>
    <t>FRANKLIN MOLINA ACEVEDO</t>
  </si>
  <si>
    <t>YOELIN GARCIA</t>
  </si>
  <si>
    <t>SANDY J. ARIAS JIMENEZ</t>
  </si>
  <si>
    <t>DIEGO L. GARCIA MONTERO</t>
  </si>
  <si>
    <t>RAMIRES D. REYES LEDESMA</t>
  </si>
  <si>
    <t>SICTO M. DE PAULA</t>
  </si>
  <si>
    <t>EDDY A. MORA DIAZ</t>
  </si>
  <si>
    <t xml:space="preserve">CHOFER </t>
  </si>
  <si>
    <t>LISSETTE I. MORA MARTINEZ</t>
  </si>
  <si>
    <t>ESPERANZA VENTURA DE DEL VILLAR</t>
  </si>
  <si>
    <t>DIVISION DE ALMACEN Y SUMINISTRO</t>
  </si>
  <si>
    <t>MIGUEL A. NUÑEZ ALMANZAR</t>
  </si>
  <si>
    <t>COORDINADOR(A)</t>
  </si>
  <si>
    <t>OMAR A. JIMENEZ SOTO</t>
  </si>
  <si>
    <t>SUB-ENCARGADO(A)</t>
  </si>
  <si>
    <t>MANUEL E. LORENZO ALCANTARA</t>
  </si>
  <si>
    <t>RAFAEL M. REYNOSO RODRIGUEZ</t>
  </si>
  <si>
    <t>DIVISION DE ASUNTOS ACADEMICOS E INVESTIGACION</t>
  </si>
  <si>
    <t>LAURA J. BAUTISTA DE JESUS</t>
  </si>
  <si>
    <t>YENNELY H. BRACHE JIMENEZ</t>
  </si>
  <si>
    <t>MARIA J. RAMIREZ REYES</t>
  </si>
  <si>
    <t>DIVISION DE IGUALDAD DE GENERO</t>
  </si>
  <si>
    <t>SAGIE A. ROEDAN MATEO</t>
  </si>
  <si>
    <t>SUB-ENCARGADA</t>
  </si>
  <si>
    <t>CARLITA CAMACHO HILARIO</t>
  </si>
  <si>
    <t xml:space="preserve">SUB-ENCARGADO(A) </t>
  </si>
  <si>
    <t>SERGIO R. ROQUE MARCHENA</t>
  </si>
  <si>
    <t>DIVISION DE MANTENIMIENTO</t>
  </si>
  <si>
    <t>BAWEL M. MEJIA SANCHEZ</t>
  </si>
  <si>
    <t>PLOMERO</t>
  </si>
  <si>
    <t>SENCION OGANDO MARTINEZ</t>
  </si>
  <si>
    <t xml:space="preserve">ENCARGADO(A)  </t>
  </si>
  <si>
    <t>DIVISION DE MAYORDOMIA</t>
  </si>
  <si>
    <t>MENSIA S. ALCANTARA BAEZ</t>
  </si>
  <si>
    <t xml:space="preserve">SUPERVISOR(A) </t>
  </si>
  <si>
    <t>JACQUELINE D. ABREU ROSARIO</t>
  </si>
  <si>
    <t>WILLEM M. LOCKWARD MENDEZ</t>
  </si>
  <si>
    <t>JOEL A. LIRIANO FERNANDEZ</t>
  </si>
  <si>
    <t xml:space="preserve">CAMARERO(A) </t>
  </si>
  <si>
    <t>JONATHAN BRITO GENAO</t>
  </si>
  <si>
    <t>ALTAGRACIA OTAÑO MORETA</t>
  </si>
  <si>
    <t>CONSERJE</t>
  </si>
  <si>
    <t>ANABEL LUCIANO CARMONA</t>
  </si>
  <si>
    <t>RAFAEL A. LORA VALLEJO</t>
  </si>
  <si>
    <t>ALBERT A. MARTINEZ VELAZQUEZ</t>
  </si>
  <si>
    <t>AURELIA M. PAULINO DE VALDEZ</t>
  </si>
  <si>
    <t>BRISEIDA MATOS MATOS</t>
  </si>
  <si>
    <t>ALBERTO MORENO RODRIGUEZ</t>
  </si>
  <si>
    <t>DAMARIS M. ALVAREZ HAZIM DE SILVA</t>
  </si>
  <si>
    <t>FRANCISCA ROSARIO GARCIA</t>
  </si>
  <si>
    <t>MARINA LORENZO</t>
  </si>
  <si>
    <t>MERCEDES CASTAÑO RIVERA</t>
  </si>
  <si>
    <t>NATANAEL SANTOS ORTEGA</t>
  </si>
  <si>
    <t>SECUNDINA LIRANZO LORENZO</t>
  </si>
  <si>
    <t>SEGUNDA Y. RODRIGUEZ ROJAS</t>
  </si>
  <si>
    <t>JACQUELINE ORTIZ NUÑEZ</t>
  </si>
  <si>
    <t>YADIRA D. OVIEDO ROJAS</t>
  </si>
  <si>
    <t xml:space="preserve">DIVISION DE PROTOCOLO </t>
  </si>
  <si>
    <t xml:space="preserve">CARLOS BERIGUETTE GONZALEZ </t>
  </si>
  <si>
    <t>EX-MAGISTRADO JOHN GUILIANI VALENZUELA</t>
  </si>
  <si>
    <t>JOSE L. ANICO ROQUE</t>
  </si>
  <si>
    <t>EX-MAGISTRADA RAFAELINA PERALTA ARIAS</t>
  </si>
  <si>
    <t>ANTONIO GOMEZ VASQUEZ</t>
  </si>
  <si>
    <t>PEDRO J. FELIX CRUZ</t>
  </si>
  <si>
    <t>EX-MAGISTRADO MARCOS A. CRUZ</t>
  </si>
  <si>
    <t>JUAN R. QUEZADA PEÑA</t>
  </si>
  <si>
    <t>EX-MAGISTRADO FAUSTO MARINO MENDOZA</t>
  </si>
  <si>
    <t>JONATHAN CERDA RODRIGUEZ</t>
  </si>
  <si>
    <t>SEGURIDAD PERSONAL</t>
  </si>
  <si>
    <t>EX-MAGISTRADO SANTIAGO SALVADOR SOSA CASTILLO</t>
  </si>
  <si>
    <t>PABLO J. MOLINA DIAZ</t>
  </si>
  <si>
    <t>ALEJANDRO BASILIS</t>
  </si>
  <si>
    <t>JULIO LORENZO DE LA ROSA</t>
  </si>
  <si>
    <t>FRANCISCO NIVAR</t>
  </si>
  <si>
    <t>BRAULIO S. BELTRE ALEXIS</t>
  </si>
  <si>
    <t>MELVIN J. RODRIGUEZ AMADIS</t>
  </si>
  <si>
    <t>PABLO E. DE LA CRUZ MENDEZ</t>
  </si>
  <si>
    <t>EX-MAGISTRADA MABEL FELIZ</t>
  </si>
  <si>
    <t>TOTAL</t>
  </si>
  <si>
    <t>.</t>
  </si>
  <si>
    <t>TOTAL EMPLEADOS</t>
  </si>
  <si>
    <t>343</t>
  </si>
  <si>
    <t>TOTAL SALARIO BRUTO</t>
  </si>
  <si>
    <r>
      <t>MENOS</t>
    </r>
    <r>
      <rPr>
        <sz val="18"/>
        <rFont val="Times New Roman"/>
        <family val="1"/>
      </rPr>
      <t xml:space="preserve">:  </t>
    </r>
  </si>
  <si>
    <t>TOTAL DE DESCUENTOS</t>
  </si>
  <si>
    <t>TOTAL SALARIO NETO</t>
  </si>
  <si>
    <t>MONTO PAGADO POR LA INSTITUCIÓN</t>
  </si>
  <si>
    <t>MONTO PAGADO A LA TSS LEY 87-01</t>
  </si>
  <si>
    <t>MONTO PAGADO A LA DGII IMP S/R LEY 11-92</t>
  </si>
  <si>
    <t>DIRECTOR(A)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</si>
</sst>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000000000_);\(#,##0.0000000000\)"/>
    <numFmt numFmtId="166" formatCode="&quot;RD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12"/>
      <color theme="1"/>
      <name val="Times New Roman"/>
      <family val="2"/>
    </font>
    <font>
      <b/>
      <sz val="18"/>
      <color indexed="8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5" tint="-0.249977111117893"/>
      <name val="Times New Roman"/>
      <family val="1"/>
    </font>
    <font>
      <sz val="18"/>
      <name val="Times New Roman"/>
      <family val="1"/>
    </font>
    <font>
      <sz val="10"/>
      <name val="Arial"/>
      <family val="2"/>
    </font>
    <font>
      <sz val="18"/>
      <color indexed="8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name val="Times New Roman"/>
      <family val="1"/>
    </font>
    <font>
      <b/>
      <sz val="18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2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1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40" fontId="2" fillId="0" borderId="0" xfId="2" applyNumberFormat="1" applyFont="1" applyAlignment="1"/>
    <xf numFmtId="40" fontId="2" fillId="0" borderId="0" xfId="2" applyNumberFormat="1" applyFont="1" applyAlignment="1">
      <alignment horizontal="center"/>
    </xf>
    <xf numFmtId="40" fontId="2" fillId="0" borderId="0" xfId="2" applyNumberFormat="1" applyFont="1" applyAlignment="1">
      <alignment horizontal="right"/>
    </xf>
    <xf numFmtId="17" fontId="4" fillId="0" borderId="0" xfId="0" applyNumberFormat="1" applyFont="1" applyFill="1" applyBorder="1" applyAlignment="1">
      <alignment vertical="center"/>
    </xf>
    <xf numFmtId="17" fontId="4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0" fontId="6" fillId="0" borderId="0" xfId="2" applyNumberFormat="1" applyFont="1" applyAlignment="1">
      <alignment horizontal="center"/>
    </xf>
    <xf numFmtId="0" fontId="7" fillId="0" borderId="0" xfId="0" applyFont="1" applyFill="1" applyBorder="1" applyAlignment="1">
      <alignment vertical="center"/>
    </xf>
    <xf numFmtId="40" fontId="6" fillId="0" borderId="0" xfId="2" applyNumberFormat="1" applyFont="1" applyFill="1" applyAlignment="1">
      <alignment horizontal="center"/>
    </xf>
    <xf numFmtId="40" fontId="8" fillId="0" borderId="1" xfId="2" applyNumberFormat="1" applyFont="1" applyBorder="1" applyAlignment="1">
      <alignment horizontal="center"/>
    </xf>
    <xf numFmtId="17" fontId="4" fillId="2" borderId="2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7" fontId="9" fillId="2" borderId="4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39" fontId="2" fillId="0" borderId="0" xfId="0" applyNumberFormat="1" applyFont="1" applyAlignment="1">
      <alignment horizontal="center" vertical="center"/>
    </xf>
    <xf numFmtId="39" fontId="4" fillId="0" borderId="0" xfId="0" applyNumberFormat="1" applyFont="1" applyFill="1" applyBorder="1" applyAlignment="1">
      <alignment vertical="center"/>
    </xf>
    <xf numFmtId="39" fontId="10" fillId="0" borderId="0" xfId="0" applyNumberFormat="1" applyFont="1" applyFill="1" applyAlignment="1">
      <alignment horizontal="right" vertical="center"/>
    </xf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horizontal="center" vertical="center"/>
    </xf>
    <xf numFmtId="43" fontId="10" fillId="0" borderId="0" xfId="0" applyNumberFormat="1" applyFont="1" applyFill="1" applyAlignment="1">
      <alignment vertical="center"/>
    </xf>
    <xf numFmtId="40" fontId="2" fillId="0" borderId="0" xfId="2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0" fontId="10" fillId="0" borderId="0" xfId="2" applyNumberFormat="1" applyFont="1" applyFill="1" applyBorder="1" applyAlignment="1">
      <alignment horizontal="left" vertical="center"/>
    </xf>
    <xf numFmtId="40" fontId="10" fillId="0" borderId="0" xfId="2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vertical="center"/>
    </xf>
    <xf numFmtId="40" fontId="2" fillId="0" borderId="0" xfId="2" applyNumberFormat="1" applyFont="1" applyFill="1" applyAlignment="1">
      <alignment vertical="center"/>
    </xf>
    <xf numFmtId="40" fontId="4" fillId="0" borderId="0" xfId="2" applyNumberFormat="1" applyFont="1" applyFill="1" applyBorder="1" applyAlignment="1">
      <alignment vertical="center"/>
    </xf>
    <xf numFmtId="4" fontId="2" fillId="0" borderId="0" xfId="2" applyNumberFormat="1" applyFont="1" applyAlignment="1">
      <alignment vertical="center"/>
    </xf>
    <xf numFmtId="40" fontId="13" fillId="0" borderId="0" xfId="2" applyNumberFormat="1" applyFont="1" applyFill="1" applyAlignment="1">
      <alignment vertical="center"/>
    </xf>
    <xf numFmtId="40" fontId="14" fillId="0" borderId="0" xfId="2" applyNumberFormat="1" applyFont="1" applyFill="1" applyAlignment="1">
      <alignment horizontal="right" vertical="center"/>
    </xf>
    <xf numFmtId="40" fontId="5" fillId="0" borderId="0" xfId="2" applyNumberForma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40" fontId="2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0" fontId="14" fillId="0" borderId="0" xfId="2" applyNumberFormat="1" applyFont="1" applyFill="1" applyAlignment="1">
      <alignment vertical="center"/>
    </xf>
    <xf numFmtId="0" fontId="4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1" fontId="2" fillId="0" borderId="0" xfId="2" applyNumberFormat="1" applyFont="1" applyAlignment="1">
      <alignment vertical="center"/>
    </xf>
    <xf numFmtId="40" fontId="13" fillId="0" borderId="0" xfId="2" applyNumberFormat="1" applyFont="1" applyAlignment="1">
      <alignment vertical="center"/>
    </xf>
    <xf numFmtId="40" fontId="14" fillId="0" borderId="0" xfId="2" applyNumberFormat="1" applyFont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40" fontId="8" fillId="0" borderId="0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40" fontId="2" fillId="0" borderId="0" xfId="2" applyNumberFormat="1" applyFont="1" applyAlignment="1">
      <alignment horizontal="left" vertical="center"/>
    </xf>
    <xf numFmtId="40" fontId="2" fillId="0" borderId="0" xfId="2" applyNumberFormat="1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3" fontId="15" fillId="0" borderId="0" xfId="0" applyNumberFormat="1" applyFont="1" applyFill="1" applyAlignment="1">
      <alignment vertical="center"/>
    </xf>
    <xf numFmtId="4" fontId="4" fillId="0" borderId="15" xfId="0" applyNumberFormat="1" applyFont="1" applyFill="1" applyBorder="1" applyAlignment="1">
      <alignment horizontal="center" vertical="center" wrapText="1"/>
    </xf>
    <xf numFmtId="40" fontId="8" fillId="0" borderId="0" xfId="2" applyNumberFormat="1" applyFont="1" applyAlignment="1">
      <alignment horizontal="center" vertical="center"/>
    </xf>
    <xf numFmtId="40" fontId="8" fillId="0" borderId="0" xfId="2" applyNumberFormat="1" applyFont="1" applyAlignment="1">
      <alignment horizontal="left" vertical="center"/>
    </xf>
    <xf numFmtId="40" fontId="8" fillId="0" borderId="0" xfId="2" applyNumberFormat="1" applyFont="1" applyAlignment="1">
      <alignment horizontal="center" vertical="center" wrapText="1"/>
    </xf>
    <xf numFmtId="40" fontId="4" fillId="0" borderId="0" xfId="2" applyNumberFormat="1" applyFont="1" applyAlignment="1">
      <alignment horizontal="center" vertical="center"/>
    </xf>
    <xf numFmtId="40" fontId="6" fillId="0" borderId="0" xfId="2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0" fontId="17" fillId="0" borderId="0" xfId="2" applyNumberFormat="1" applyFont="1" applyFill="1" applyBorder="1" applyAlignment="1">
      <alignment vertical="center"/>
    </xf>
    <xf numFmtId="40" fontId="2" fillId="0" borderId="0" xfId="2" applyNumberFormat="1" applyFont="1" applyBorder="1" applyAlignment="1">
      <alignment horizontal="left" vertical="center"/>
    </xf>
    <xf numFmtId="40" fontId="2" fillId="0" borderId="0" xfId="2" applyNumberFormat="1" applyFont="1" applyBorder="1" applyAlignment="1">
      <alignment horizontal="center" vertical="center" wrapText="1"/>
    </xf>
    <xf numFmtId="40" fontId="6" fillId="0" borderId="0" xfId="2" applyNumberFormat="1" applyFont="1" applyFill="1" applyBorder="1" applyAlignment="1">
      <alignment vertical="center"/>
    </xf>
    <xf numFmtId="40" fontId="2" fillId="0" borderId="0" xfId="2" applyNumberFormat="1" applyFont="1" applyBorder="1" applyAlignment="1">
      <alignment vertical="center" wrapText="1"/>
    </xf>
    <xf numFmtId="40" fontId="2" fillId="0" borderId="0" xfId="2" applyNumberFormat="1" applyFont="1" applyBorder="1" applyAlignment="1">
      <alignment horizontal="center" vertical="center"/>
    </xf>
    <xf numFmtId="40" fontId="12" fillId="0" borderId="0" xfId="2" applyNumberFormat="1" applyFont="1" applyAlignment="1">
      <alignment horizontal="center" vertical="center" shrinkToFit="1"/>
    </xf>
    <xf numFmtId="40" fontId="12" fillId="0" borderId="0" xfId="2" applyNumberFormat="1" applyFont="1" applyAlignment="1">
      <alignment horizontal="center" vertical="center"/>
    </xf>
    <xf numFmtId="40" fontId="8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49" fontId="4" fillId="0" borderId="10" xfId="2" applyNumberFormat="1" applyFont="1" applyFill="1" applyBorder="1" applyAlignment="1">
      <alignment horizontal="right" vertical="center" wrapText="1"/>
    </xf>
    <xf numFmtId="40" fontId="10" fillId="0" borderId="12" xfId="2" applyNumberFormat="1" applyFont="1" applyFill="1" applyBorder="1" applyAlignment="1">
      <alignment horizontal="right" vertical="center" wrapText="1"/>
    </xf>
    <xf numFmtId="40" fontId="10" fillId="0" borderId="6" xfId="2" applyNumberFormat="1" applyFont="1" applyBorder="1" applyAlignment="1">
      <alignment horizontal="right" vertical="center" wrapText="1"/>
    </xf>
    <xf numFmtId="40" fontId="4" fillId="0" borderId="14" xfId="2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center" vertical="center" wrapText="1"/>
    </xf>
    <xf numFmtId="40" fontId="5" fillId="0" borderId="0" xfId="2" applyNumberFormat="1" applyFill="1" applyBorder="1" applyAlignment="1">
      <alignment vertical="center" wrapText="1"/>
    </xf>
    <xf numFmtId="40" fontId="17" fillId="0" borderId="0" xfId="2" applyNumberFormat="1" applyFont="1" applyFill="1" applyBorder="1" applyAlignment="1">
      <alignment vertical="center" wrapText="1"/>
    </xf>
    <xf numFmtId="40" fontId="2" fillId="0" borderId="0" xfId="2" applyNumberFormat="1" applyFont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6" fontId="21" fillId="0" borderId="0" xfId="0" applyNumberFormat="1" applyFont="1" applyFill="1" applyBorder="1" applyAlignment="1">
      <alignment horizontal="center" vertical="center" wrapText="1"/>
    </xf>
    <xf numFmtId="40" fontId="25" fillId="0" borderId="0" xfId="2" applyNumberFormat="1" applyFont="1" applyAlignment="1">
      <alignment horizontal="center" vertical="center" wrapText="1"/>
    </xf>
    <xf numFmtId="40" fontId="22" fillId="0" borderId="0" xfId="2" applyNumberFormat="1" applyFont="1" applyFill="1" applyBorder="1" applyAlignment="1">
      <alignment vertical="center"/>
    </xf>
    <xf numFmtId="40" fontId="21" fillId="0" borderId="0" xfId="2" applyNumberFormat="1" applyFont="1" applyAlignment="1">
      <alignment horizontal="center" vertical="center"/>
    </xf>
    <xf numFmtId="40" fontId="23" fillId="0" borderId="0" xfId="2" applyNumberFormat="1" applyFont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vertical="center" wrapText="1"/>
    </xf>
    <xf numFmtId="0" fontId="24" fillId="0" borderId="2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/>
    </xf>
    <xf numFmtId="39" fontId="24" fillId="0" borderId="2" xfId="1" applyNumberFormat="1" applyFont="1" applyFill="1" applyBorder="1" applyAlignment="1">
      <alignment vertical="center"/>
    </xf>
    <xf numFmtId="14" fontId="24" fillId="0" borderId="2" xfId="1" applyNumberFormat="1" applyFont="1" applyFill="1" applyBorder="1" applyAlignment="1">
      <alignment vertical="center"/>
    </xf>
    <xf numFmtId="164" fontId="24" fillId="0" borderId="2" xfId="1" applyNumberFormat="1" applyFont="1" applyFill="1" applyBorder="1" applyAlignment="1">
      <alignment vertical="center"/>
    </xf>
    <xf numFmtId="41" fontId="24" fillId="0" borderId="2" xfId="1" applyNumberFormat="1" applyFont="1" applyFill="1" applyBorder="1" applyAlignment="1">
      <alignment vertical="center"/>
    </xf>
    <xf numFmtId="43" fontId="24" fillId="0" borderId="2" xfId="1" applyNumberFormat="1" applyFont="1" applyFill="1" applyBorder="1" applyAlignment="1">
      <alignment horizontal="right" vertical="center"/>
    </xf>
    <xf numFmtId="39" fontId="24" fillId="0" borderId="2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40" fontId="22" fillId="0" borderId="5" xfId="0" applyNumberFormat="1" applyFont="1" applyFill="1" applyBorder="1" applyAlignment="1">
      <alignment horizontal="left" vertical="center" wrapText="1"/>
    </xf>
    <xf numFmtId="40" fontId="24" fillId="0" borderId="2" xfId="4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43" fontId="24" fillId="0" borderId="2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0" fontId="26" fillId="0" borderId="5" xfId="2" applyNumberFormat="1" applyFont="1" applyFill="1" applyBorder="1" applyAlignment="1">
      <alignment vertical="center" wrapText="1"/>
    </xf>
    <xf numFmtId="40" fontId="24" fillId="0" borderId="2" xfId="2" applyNumberFormat="1" applyFont="1" applyFill="1" applyBorder="1" applyAlignment="1">
      <alignment horizontal="left" vertical="center" wrapText="1"/>
    </xf>
    <xf numFmtId="39" fontId="22" fillId="0" borderId="2" xfId="1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 wrapText="1"/>
    </xf>
    <xf numFmtId="40" fontId="26" fillId="0" borderId="5" xfId="2" applyNumberFormat="1" applyFont="1" applyFill="1" applyBorder="1" applyAlignment="1">
      <alignment horizontal="left" vertical="center" wrapText="1"/>
    </xf>
    <xf numFmtId="40" fontId="26" fillId="0" borderId="2" xfId="2" applyNumberFormat="1" applyFont="1" applyFill="1" applyBorder="1" applyAlignment="1">
      <alignment horizontal="left" vertical="center" wrapText="1"/>
    </xf>
    <xf numFmtId="39" fontId="22" fillId="0" borderId="2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40" fontId="24" fillId="0" borderId="5" xfId="4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40" fontId="24" fillId="0" borderId="5" xfId="2" applyNumberFormat="1" applyFont="1" applyFill="1" applyBorder="1" applyAlignment="1">
      <alignment vertical="center" wrapText="1"/>
    </xf>
    <xf numFmtId="0" fontId="24" fillId="0" borderId="2" xfId="2" applyFont="1" applyFill="1" applyBorder="1" applyAlignment="1">
      <alignment horizontal="left" vertical="center" wrapText="1"/>
    </xf>
    <xf numFmtId="43" fontId="22" fillId="0" borderId="2" xfId="1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40" fontId="22" fillId="0" borderId="5" xfId="2" applyNumberFormat="1" applyFont="1" applyFill="1" applyBorder="1" applyAlignment="1">
      <alignment vertical="center" wrapText="1"/>
    </xf>
    <xf numFmtId="0" fontId="22" fillId="0" borderId="2" xfId="2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/>
    </xf>
    <xf numFmtId="164" fontId="22" fillId="0" borderId="2" xfId="1" applyNumberFormat="1" applyFont="1" applyFill="1" applyBorder="1" applyAlignment="1">
      <alignment vertical="center"/>
    </xf>
    <xf numFmtId="41" fontId="22" fillId="0" borderId="2" xfId="1" applyNumberFormat="1" applyFont="1" applyFill="1" applyBorder="1" applyAlignment="1">
      <alignment vertical="center"/>
    </xf>
    <xf numFmtId="43" fontId="22" fillId="0" borderId="2" xfId="1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vertical="center"/>
    </xf>
    <xf numFmtId="39" fontId="22" fillId="0" borderId="0" xfId="0" applyNumberFormat="1" applyFont="1" applyFill="1" applyBorder="1" applyAlignment="1">
      <alignment vertical="center"/>
    </xf>
    <xf numFmtId="4" fontId="21" fillId="2" borderId="2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 wrapText="1"/>
    </xf>
    <xf numFmtId="4" fontId="21" fillId="2" borderId="2" xfId="0" applyNumberFormat="1" applyFont="1" applyFill="1" applyBorder="1" applyAlignment="1">
      <alignment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147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42784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2142503</xdr:colOff>
      <xdr:row>2</xdr:row>
      <xdr:rowOff>103909</xdr:rowOff>
    </xdr:from>
    <xdr:to>
      <xdr:col>12</xdr:col>
      <xdr:colOff>1316180</xdr:colOff>
      <xdr:row>5</xdr:row>
      <xdr:rowOff>242455</xdr:rowOff>
    </xdr:to>
    <xdr:pic>
      <xdr:nvPicPr>
        <xdr:cNvPr id="9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4685" y="692727"/>
          <a:ext cx="1476995" cy="10217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146</xdr:row>
      <xdr:rowOff>0</xdr:rowOff>
    </xdr:from>
    <xdr:ext cx="109892" cy="32385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36212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147</xdr:row>
      <xdr:rowOff>0</xdr:rowOff>
    </xdr:from>
    <xdr:ext cx="109892" cy="32385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42784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146</xdr:row>
      <xdr:rowOff>0</xdr:rowOff>
    </xdr:from>
    <xdr:ext cx="109892" cy="32385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36212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147</xdr:row>
      <xdr:rowOff>0</xdr:rowOff>
    </xdr:from>
    <xdr:ext cx="109892" cy="32385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42784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146</xdr:row>
      <xdr:rowOff>0</xdr:rowOff>
    </xdr:from>
    <xdr:ext cx="109892" cy="32385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36212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147</xdr:row>
      <xdr:rowOff>0</xdr:rowOff>
    </xdr:from>
    <xdr:ext cx="109892" cy="32385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42784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42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374</xdr:row>
      <xdr:rowOff>57150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7025" y="2311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146</xdr:row>
      <xdr:rowOff>0</xdr:rowOff>
    </xdr:from>
    <xdr:ext cx="109892" cy="32385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36212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146</xdr:row>
      <xdr:rowOff>0</xdr:rowOff>
    </xdr:from>
    <xdr:ext cx="109892" cy="32385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6114" y="936212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5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146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936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0</xdr:colOff>
      <xdr:row>373</xdr:row>
      <xdr:rowOff>57150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43800" y="2308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0</xdr:colOff>
      <xdr:row>373</xdr:row>
      <xdr:rowOff>57150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43800" y="2308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67025" y="2274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12</xdr:col>
      <xdr:colOff>1476375</xdr:colOff>
      <xdr:row>372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4304" y="2298545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13</xdr:col>
      <xdr:colOff>1476375</xdr:colOff>
      <xdr:row>371</xdr:row>
      <xdr:rowOff>57150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45161" y="229555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13</xdr:col>
      <xdr:colOff>1476375</xdr:colOff>
      <xdr:row>371</xdr:row>
      <xdr:rowOff>57150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45161" y="229555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tania.deleon/Desktop/LUCY/Nomina%20Enero%202022%20con%20cuentas%20de%20b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FIJO"/>
      <sheetName val="TXT FIJO ENERO 2022"/>
      <sheetName val="block txt nomina fija enero202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19"/>
  <sheetViews>
    <sheetView tabSelected="1" view="pageBreakPreview" topLeftCell="A350" zoomScale="40" zoomScaleNormal="55" zoomScaleSheetLayoutView="40" zoomScalePageLayoutView="70" workbookViewId="0">
      <selection activeCell="O368" sqref="O368"/>
    </sheetView>
  </sheetViews>
  <sheetFormatPr baseColWidth="10" defaultColWidth="18.140625" defaultRowHeight="15.75" x14ac:dyDescent="0.25"/>
  <cols>
    <col min="1" max="1" width="20.85546875" style="94" customWidth="1"/>
    <col min="2" max="2" width="81" style="101" customWidth="1"/>
    <col min="3" max="3" width="84.28515625" style="101" customWidth="1"/>
    <col min="4" max="4" width="39" style="97" hidden="1" customWidth="1"/>
    <col min="5" max="5" width="96.28515625" style="98" customWidth="1"/>
    <col min="6" max="6" width="34.42578125" style="99" customWidth="1"/>
    <col min="7" max="7" width="29.28515625" style="99" hidden="1" customWidth="1"/>
    <col min="8" max="8" width="32.140625" style="99" hidden="1" customWidth="1"/>
    <col min="9" max="9" width="25.28515625" style="99" hidden="1" customWidth="1"/>
    <col min="10" max="10" width="23.5703125" style="99" hidden="1" customWidth="1"/>
    <col min="11" max="11" width="24.7109375" style="99" hidden="1" customWidth="1"/>
    <col min="12" max="12" width="25" style="99" hidden="1" customWidth="1"/>
    <col min="13" max="13" width="40.85546875" style="99" customWidth="1"/>
    <col min="14" max="14" width="26.7109375" style="99" customWidth="1"/>
    <col min="15" max="15" width="36.140625" style="94" customWidth="1"/>
    <col min="16" max="16" width="35.28515625" style="96" customWidth="1"/>
    <col min="17" max="17" width="33.7109375" style="94" customWidth="1"/>
    <col min="18" max="18" width="32.140625" style="94" customWidth="1"/>
    <col min="19" max="19" width="29.7109375" style="94" customWidth="1"/>
    <col min="20" max="20" width="33" style="94" customWidth="1"/>
    <col min="21" max="21" width="52.42578125" style="94" hidden="1" customWidth="1"/>
    <col min="22" max="22" width="51.5703125" style="94" hidden="1" customWidth="1"/>
    <col min="23" max="23" width="42.7109375" style="94" hidden="1" customWidth="1"/>
    <col min="24" max="24" width="31.85546875" style="94" customWidth="1"/>
    <col min="25" max="25" width="35.5703125" style="94" customWidth="1"/>
    <col min="26" max="26" width="18.140625" style="7"/>
    <col min="27" max="27" width="23.85546875" style="7" bestFit="1" customWidth="1"/>
    <col min="28" max="16384" width="18.140625" style="7"/>
  </cols>
  <sheetData>
    <row r="1" spans="1:25" ht="23.25" x14ac:dyDescent="0.25">
      <c r="A1" s="1"/>
      <c r="B1" s="2"/>
      <c r="C1" s="2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1"/>
      <c r="P1" s="3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8"/>
      <c r="B2" s="9"/>
      <c r="C2" s="9"/>
      <c r="D2" s="8"/>
      <c r="E2" s="10"/>
      <c r="F2" s="11"/>
      <c r="G2" s="11"/>
      <c r="H2" s="12"/>
      <c r="I2" s="13"/>
      <c r="J2" s="11"/>
      <c r="K2" s="11"/>
      <c r="L2" s="11"/>
      <c r="M2" s="11"/>
      <c r="N2" s="14"/>
      <c r="O2" s="15"/>
      <c r="P2" s="15"/>
      <c r="Q2" s="16"/>
      <c r="R2" s="15"/>
      <c r="S2" s="15"/>
      <c r="T2" s="15"/>
      <c r="U2" s="15"/>
      <c r="V2" s="15"/>
      <c r="W2" s="15"/>
      <c r="X2" s="15"/>
      <c r="Y2" s="15"/>
    </row>
    <row r="3" spans="1:25" ht="23.25" x14ac:dyDescent="0.35">
      <c r="A3" s="8"/>
      <c r="B3" s="9"/>
      <c r="C3" s="9"/>
      <c r="D3" s="8"/>
      <c r="E3" s="10"/>
      <c r="F3" s="11"/>
      <c r="G3" s="11"/>
      <c r="H3" s="12"/>
      <c r="I3" s="13"/>
      <c r="J3" s="11"/>
      <c r="K3" s="11"/>
      <c r="L3" s="11"/>
      <c r="M3" s="11"/>
      <c r="N3" s="14"/>
      <c r="O3" s="15"/>
      <c r="P3" s="15"/>
      <c r="Q3" s="16"/>
      <c r="R3" s="15"/>
      <c r="S3" s="15"/>
      <c r="T3" s="15"/>
      <c r="U3" s="15"/>
      <c r="V3" s="15"/>
      <c r="W3" s="15"/>
      <c r="X3" s="15"/>
      <c r="Y3" s="15"/>
    </row>
    <row r="4" spans="1:25" ht="23.25" x14ac:dyDescent="0.35">
      <c r="A4" s="8"/>
      <c r="B4" s="9"/>
      <c r="C4" s="9"/>
      <c r="D4" s="8"/>
      <c r="E4" s="10"/>
      <c r="F4" s="11"/>
      <c r="G4" s="11"/>
      <c r="H4" s="12"/>
      <c r="I4" s="13"/>
      <c r="J4" s="11"/>
      <c r="K4" s="11"/>
      <c r="L4" s="11"/>
      <c r="M4" s="11"/>
      <c r="N4" s="14"/>
      <c r="O4" s="15"/>
      <c r="P4" s="15"/>
      <c r="Q4" s="16"/>
      <c r="R4" s="15"/>
      <c r="S4" s="15"/>
      <c r="T4" s="15"/>
      <c r="U4" s="15"/>
      <c r="V4" s="15"/>
      <c r="W4" s="15"/>
      <c r="X4" s="15"/>
      <c r="Y4" s="15"/>
    </row>
    <row r="5" spans="1:25" ht="23.25" x14ac:dyDescent="0.35">
      <c r="A5" s="8"/>
      <c r="B5" s="9"/>
      <c r="C5" s="9"/>
      <c r="D5" s="8"/>
      <c r="E5" s="10"/>
      <c r="F5" s="11"/>
      <c r="G5" s="11"/>
      <c r="H5" s="12"/>
      <c r="I5" s="13"/>
      <c r="J5" s="11"/>
      <c r="K5" s="11"/>
      <c r="L5" s="11"/>
      <c r="M5" s="11"/>
      <c r="N5" s="14"/>
      <c r="O5" s="15"/>
      <c r="P5" s="15"/>
      <c r="Q5" s="16"/>
      <c r="R5" s="15"/>
      <c r="S5" s="15"/>
      <c r="T5" s="15"/>
      <c r="U5" s="15"/>
      <c r="V5" s="15"/>
      <c r="W5" s="15"/>
      <c r="X5" s="15"/>
      <c r="Y5" s="15"/>
    </row>
    <row r="6" spans="1:25" s="18" customFormat="1" ht="45.75" customHeight="1" x14ac:dyDescent="0.3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8" customFormat="1" ht="22.5" x14ac:dyDescent="0.3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18" customFormat="1" ht="22.5" x14ac:dyDescent="0.3">
      <c r="A8" s="17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5" x14ac:dyDescent="0.3">
      <c r="A9" s="20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2.5" hidden="1" customHeight="1" x14ac:dyDescent="0.25">
      <c r="A10" s="21"/>
      <c r="B10" s="21"/>
      <c r="C10" s="21"/>
      <c r="D10" s="21"/>
      <c r="E10" s="21"/>
      <c r="F10" s="21"/>
      <c r="G10" s="22" t="s">
        <v>4</v>
      </c>
      <c r="H10" s="23"/>
      <c r="I10" s="23"/>
      <c r="J10" s="23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 t="s">
        <v>5</v>
      </c>
      <c r="V10" s="21"/>
      <c r="W10" s="25"/>
      <c r="X10" s="26" t="s">
        <v>6</v>
      </c>
      <c r="Y10" s="26" t="s">
        <v>7</v>
      </c>
    </row>
    <row r="11" spans="1:25" s="34" customFormat="1" ht="156" customHeight="1" x14ac:dyDescent="0.25">
      <c r="A11" s="27" t="s">
        <v>8</v>
      </c>
      <c r="B11" s="28" t="s">
        <v>9</v>
      </c>
      <c r="C11" s="29" t="s">
        <v>10</v>
      </c>
      <c r="D11" s="29" t="s">
        <v>11</v>
      </c>
      <c r="E11" s="29" t="s">
        <v>12</v>
      </c>
      <c r="F11" s="30" t="s">
        <v>13</v>
      </c>
      <c r="G11" s="31" t="s">
        <v>14</v>
      </c>
      <c r="H11" s="31" t="s">
        <v>15</v>
      </c>
      <c r="I11" s="31" t="s">
        <v>16</v>
      </c>
      <c r="J11" s="31" t="s">
        <v>17</v>
      </c>
      <c r="K11" s="31" t="s">
        <v>18</v>
      </c>
      <c r="L11" s="31" t="s">
        <v>19</v>
      </c>
      <c r="M11" s="30" t="s">
        <v>20</v>
      </c>
      <c r="N11" s="30" t="s">
        <v>21</v>
      </c>
      <c r="O11" s="30" t="s">
        <v>22</v>
      </c>
      <c r="P11" s="30" t="s">
        <v>23</v>
      </c>
      <c r="Q11" s="30" t="s">
        <v>24</v>
      </c>
      <c r="R11" s="30" t="s">
        <v>25</v>
      </c>
      <c r="S11" s="30" t="s">
        <v>26</v>
      </c>
      <c r="T11" s="30" t="s">
        <v>27</v>
      </c>
      <c r="U11" s="31" t="s">
        <v>28</v>
      </c>
      <c r="V11" s="31" t="s">
        <v>29</v>
      </c>
      <c r="W11" s="32" t="s">
        <v>30</v>
      </c>
      <c r="X11" s="33"/>
      <c r="Y11" s="33"/>
    </row>
    <row r="12" spans="1:25" s="129" customFormat="1" ht="51.95" customHeight="1" x14ac:dyDescent="0.25">
      <c r="A12" s="119">
        <v>1</v>
      </c>
      <c r="B12" s="120" t="s">
        <v>31</v>
      </c>
      <c r="C12" s="121" t="s">
        <v>32</v>
      </c>
      <c r="D12" s="122">
        <v>1</v>
      </c>
      <c r="E12" s="121" t="s">
        <v>33</v>
      </c>
      <c r="F12" s="123">
        <v>375000</v>
      </c>
      <c r="G12" s="123"/>
      <c r="H12" s="123"/>
      <c r="I12" s="124">
        <v>0</v>
      </c>
      <c r="J12" s="123">
        <f t="shared" ref="J12:J75" si="0">F12/21.67</f>
        <v>17305.029995385325</v>
      </c>
      <c r="K12" s="125">
        <v>21.67</v>
      </c>
      <c r="L12" s="126">
        <v>0</v>
      </c>
      <c r="M12" s="125">
        <f t="shared" ref="M12:M75" si="1">J12*K12</f>
        <v>375000</v>
      </c>
      <c r="N12" s="126">
        <f t="shared" ref="N12:N75" si="2">J12*L12</f>
        <v>0</v>
      </c>
      <c r="O12" s="127">
        <f t="shared" ref="O12:O75" si="3">M12+N12</f>
        <v>375000</v>
      </c>
      <c r="P12" s="128">
        <v>0</v>
      </c>
      <c r="Q12" s="128">
        <f>ROUND(IF((O12)&gt;(16262.5*20),((16262.5*20)*0.0287),(O12)*0.0287),2)</f>
        <v>9334.68</v>
      </c>
      <c r="R12" s="128">
        <f>ROUND(IF((O12)&gt;(16262.5*10),((16262.5*10)*0.0304),(O12)*0.0304),2)</f>
        <v>4943.8</v>
      </c>
      <c r="S12" s="123">
        <f t="shared" ref="S12:S75" si="4">ROUND(IF(((O12-P12-Q12-R12)&gt;34685.01)*(( O12-P12-Q12-R12)&lt;52027.43),(((O12-P12-Q12-R12)-34685.01)*0.15),+IF(((O12-P12-Q12-R12)&gt;52027.43)*((O12-P12-Q12-R12)&lt;72260.26),((((O12-P12-Q12-R12)-52027.43)*0.2)+2601.33),+IF((O12-P12-Q12-R12)&gt;72260.26,(((O12-P12-Q12-R12)-72260.26)*25%)+6648,0))),2)</f>
        <v>78763.320000000007</v>
      </c>
      <c r="T12" s="127">
        <v>0</v>
      </c>
      <c r="U12" s="128">
        <f>ROUND(IF((O12)&gt;(16262.5*20),((16262.5*20)*0.071),(O12)*0.071),2)</f>
        <v>23092.75</v>
      </c>
      <c r="V12" s="128">
        <f>ROUND(IF((O12)&gt;(16262.5*10),((16262.5*10)*0.0709),(O12)*0.0709),2)</f>
        <v>11530.11</v>
      </c>
      <c r="W12" s="128">
        <f>+ROUND(IF(O12&gt;(16262.5*4),((16262.5*4)*0.0115),O12*0.0115),2)</f>
        <v>748.08</v>
      </c>
      <c r="X12" s="128">
        <f t="shared" ref="X12:X75" si="5">P12+Q12+R12+S12+T12</f>
        <v>93041.8</v>
      </c>
      <c r="Y12" s="128">
        <f t="shared" ref="Y12:Y75" si="6">O12-X12</f>
        <v>281958.2</v>
      </c>
    </row>
    <row r="13" spans="1:25" s="129" customFormat="1" ht="51.95" customHeight="1" x14ac:dyDescent="0.25">
      <c r="A13" s="119">
        <v>255</v>
      </c>
      <c r="B13" s="130" t="s">
        <v>34</v>
      </c>
      <c r="C13" s="131" t="s">
        <v>35</v>
      </c>
      <c r="D13" s="132">
        <v>1</v>
      </c>
      <c r="E13" s="121" t="s">
        <v>33</v>
      </c>
      <c r="F13" s="123">
        <v>196857.95</v>
      </c>
      <c r="G13" s="123"/>
      <c r="H13" s="123"/>
      <c r="I13" s="124">
        <v>0</v>
      </c>
      <c r="J13" s="123">
        <f t="shared" si="0"/>
        <v>9084.3539455468381</v>
      </c>
      <c r="K13" s="125">
        <v>21.67</v>
      </c>
      <c r="L13" s="126">
        <v>0</v>
      </c>
      <c r="M13" s="125">
        <f t="shared" si="1"/>
        <v>196857.94999999998</v>
      </c>
      <c r="N13" s="126">
        <f t="shared" si="2"/>
        <v>0</v>
      </c>
      <c r="O13" s="127">
        <f t="shared" si="3"/>
        <v>196857.94999999998</v>
      </c>
      <c r="P13" s="128">
        <v>0</v>
      </c>
      <c r="Q13" s="128">
        <f t="shared" ref="Q13:Q76" si="7">ROUND(IF((O13)&gt;(16262.5*20),((16262.5*20)*0.0287),(O13)*0.0287),2)</f>
        <v>5649.82</v>
      </c>
      <c r="R13" s="128">
        <f t="shared" ref="R13:R76" si="8">ROUND(IF((O13)&gt;(16262.5*10),((16262.5*10)*0.0304),(O13)*0.0304),2)</f>
        <v>4943.8</v>
      </c>
      <c r="S13" s="123">
        <f t="shared" si="4"/>
        <v>35149.019999999997</v>
      </c>
      <c r="T13" s="133">
        <v>0</v>
      </c>
      <c r="U13" s="128">
        <f t="shared" ref="U13:U76" si="9">ROUND(IF((O13)&gt;(16262.5*20),((16262.5*20)*0.071),(O13)*0.071),2)</f>
        <v>13976.91</v>
      </c>
      <c r="V13" s="128">
        <f t="shared" ref="V13:V76" si="10">ROUND(IF((O13)&gt;(16262.5*10),((16262.5*10)*0.0709),(O13)*0.0709),2)</f>
        <v>11530.11</v>
      </c>
      <c r="W13" s="128">
        <f t="shared" ref="W13:W76" si="11">+ROUND(IF(O13&gt;(16262.5*4),((16262.5*4)*0.0115),O13*0.0115),2)</f>
        <v>748.08</v>
      </c>
      <c r="X13" s="128">
        <f t="shared" si="5"/>
        <v>45742.64</v>
      </c>
      <c r="Y13" s="128">
        <f t="shared" si="6"/>
        <v>151115.31</v>
      </c>
    </row>
    <row r="14" spans="1:25" s="134" customFormat="1" ht="51.95" customHeight="1" x14ac:dyDescent="0.25">
      <c r="A14" s="119">
        <v>5</v>
      </c>
      <c r="B14" s="120" t="s">
        <v>36</v>
      </c>
      <c r="C14" s="121" t="s">
        <v>37</v>
      </c>
      <c r="D14" s="122">
        <v>1</v>
      </c>
      <c r="E14" s="121" t="s">
        <v>33</v>
      </c>
      <c r="F14" s="123">
        <v>164048.29</v>
      </c>
      <c r="G14" s="123"/>
      <c r="H14" s="123"/>
      <c r="I14" s="124">
        <v>0</v>
      </c>
      <c r="J14" s="123">
        <f t="shared" si="0"/>
        <v>7570.2948777111214</v>
      </c>
      <c r="K14" s="125">
        <v>21.67</v>
      </c>
      <c r="L14" s="126">
        <v>0</v>
      </c>
      <c r="M14" s="125">
        <f t="shared" si="1"/>
        <v>164048.29</v>
      </c>
      <c r="N14" s="126">
        <f t="shared" si="2"/>
        <v>0</v>
      </c>
      <c r="O14" s="127">
        <f t="shared" si="3"/>
        <v>164048.29</v>
      </c>
      <c r="P14" s="128">
        <v>0</v>
      </c>
      <c r="Q14" s="128">
        <f t="shared" si="7"/>
        <v>4708.1899999999996</v>
      </c>
      <c r="R14" s="128">
        <f t="shared" si="8"/>
        <v>4943.8</v>
      </c>
      <c r="S14" s="123">
        <f t="shared" si="4"/>
        <v>27182.01</v>
      </c>
      <c r="T14" s="133">
        <v>0</v>
      </c>
      <c r="U14" s="128">
        <f t="shared" si="9"/>
        <v>11647.43</v>
      </c>
      <c r="V14" s="128">
        <f t="shared" si="10"/>
        <v>11530.11</v>
      </c>
      <c r="W14" s="128">
        <f t="shared" si="11"/>
        <v>748.08</v>
      </c>
      <c r="X14" s="128">
        <f t="shared" si="5"/>
        <v>36834</v>
      </c>
      <c r="Y14" s="128">
        <f t="shared" si="6"/>
        <v>127214.29000000001</v>
      </c>
    </row>
    <row r="15" spans="1:25" s="134" customFormat="1" ht="51.95" customHeight="1" x14ac:dyDescent="0.25">
      <c r="A15" s="119">
        <v>195</v>
      </c>
      <c r="B15" s="135" t="s">
        <v>38</v>
      </c>
      <c r="C15" s="136" t="s">
        <v>37</v>
      </c>
      <c r="D15" s="122">
        <v>1</v>
      </c>
      <c r="E15" s="121" t="s">
        <v>33</v>
      </c>
      <c r="F15" s="123">
        <v>164048.29</v>
      </c>
      <c r="G15" s="123"/>
      <c r="H15" s="123"/>
      <c r="I15" s="124">
        <v>0</v>
      </c>
      <c r="J15" s="123">
        <f t="shared" si="0"/>
        <v>7570.2948777111214</v>
      </c>
      <c r="K15" s="125">
        <v>21.67</v>
      </c>
      <c r="L15" s="126">
        <v>0</v>
      </c>
      <c r="M15" s="125">
        <f t="shared" si="1"/>
        <v>164048.29</v>
      </c>
      <c r="N15" s="126">
        <f t="shared" si="2"/>
        <v>0</v>
      </c>
      <c r="O15" s="127">
        <f t="shared" si="3"/>
        <v>164048.29</v>
      </c>
      <c r="P15" s="137">
        <f>2380.24+160+160</f>
        <v>2700.24</v>
      </c>
      <c r="Q15" s="128">
        <f t="shared" si="7"/>
        <v>4708.1899999999996</v>
      </c>
      <c r="R15" s="128">
        <f t="shared" si="8"/>
        <v>4943.8</v>
      </c>
      <c r="S15" s="123">
        <f t="shared" si="4"/>
        <v>26506.95</v>
      </c>
      <c r="T15" s="133">
        <v>0</v>
      </c>
      <c r="U15" s="128">
        <f t="shared" si="9"/>
        <v>11647.43</v>
      </c>
      <c r="V15" s="128">
        <f t="shared" si="10"/>
        <v>11530.11</v>
      </c>
      <c r="W15" s="128">
        <f t="shared" si="11"/>
        <v>748.08</v>
      </c>
      <c r="X15" s="128">
        <f t="shared" si="5"/>
        <v>38859.18</v>
      </c>
      <c r="Y15" s="128">
        <f t="shared" si="6"/>
        <v>125189.11000000002</v>
      </c>
    </row>
    <row r="16" spans="1:25" s="129" customFormat="1" ht="51.95" customHeight="1" x14ac:dyDescent="0.25">
      <c r="A16" s="119">
        <v>67</v>
      </c>
      <c r="B16" s="120" t="s">
        <v>39</v>
      </c>
      <c r="C16" s="138" t="s">
        <v>40</v>
      </c>
      <c r="D16" s="132">
        <v>1</v>
      </c>
      <c r="E16" s="121" t="s">
        <v>33</v>
      </c>
      <c r="F16" s="123">
        <v>149614.68</v>
      </c>
      <c r="G16" s="123"/>
      <c r="H16" s="123"/>
      <c r="I16" s="124">
        <v>0</v>
      </c>
      <c r="J16" s="123">
        <f t="shared" si="0"/>
        <v>6904.2307337332713</v>
      </c>
      <c r="K16" s="125">
        <v>21.67</v>
      </c>
      <c r="L16" s="126">
        <v>0</v>
      </c>
      <c r="M16" s="125">
        <f t="shared" si="1"/>
        <v>149614.68</v>
      </c>
      <c r="N16" s="126"/>
      <c r="O16" s="127">
        <f t="shared" si="3"/>
        <v>149614.68</v>
      </c>
      <c r="P16" s="128">
        <v>0</v>
      </c>
      <c r="Q16" s="128">
        <f t="shared" si="7"/>
        <v>4293.9399999999996</v>
      </c>
      <c r="R16" s="128">
        <f t="shared" si="8"/>
        <v>4548.29</v>
      </c>
      <c r="S16" s="123">
        <f t="shared" si="4"/>
        <v>23776.05</v>
      </c>
      <c r="T16" s="133">
        <v>0</v>
      </c>
      <c r="U16" s="128">
        <f t="shared" si="9"/>
        <v>10622.64</v>
      </c>
      <c r="V16" s="128">
        <f t="shared" si="10"/>
        <v>10607.68</v>
      </c>
      <c r="W16" s="128">
        <f t="shared" si="11"/>
        <v>748.08</v>
      </c>
      <c r="X16" s="128">
        <f t="shared" si="5"/>
        <v>32618.28</v>
      </c>
      <c r="Y16" s="128">
        <f t="shared" si="6"/>
        <v>116996.4</v>
      </c>
    </row>
    <row r="17" spans="1:25" s="129" customFormat="1" ht="51.95" customHeight="1" x14ac:dyDescent="0.25">
      <c r="A17" s="119">
        <v>2</v>
      </c>
      <c r="B17" s="139" t="s">
        <v>41</v>
      </c>
      <c r="C17" s="140" t="s">
        <v>42</v>
      </c>
      <c r="D17" s="122">
        <v>1</v>
      </c>
      <c r="E17" s="121" t="s">
        <v>33</v>
      </c>
      <c r="F17" s="123">
        <v>124676.7</v>
      </c>
      <c r="G17" s="123"/>
      <c r="H17" s="123"/>
      <c r="I17" s="124">
        <v>0</v>
      </c>
      <c r="J17" s="123">
        <f t="shared" si="0"/>
        <v>5753.4240886017533</v>
      </c>
      <c r="K17" s="125">
        <v>21.67</v>
      </c>
      <c r="L17" s="126">
        <v>0</v>
      </c>
      <c r="M17" s="125">
        <f t="shared" si="1"/>
        <v>124676.7</v>
      </c>
      <c r="N17" s="126">
        <f t="shared" si="2"/>
        <v>0</v>
      </c>
      <c r="O17" s="127">
        <f t="shared" si="3"/>
        <v>124676.7</v>
      </c>
      <c r="P17" s="141">
        <f>1190.12+160</f>
        <v>1350.12</v>
      </c>
      <c r="Q17" s="128">
        <f t="shared" si="7"/>
        <v>3578.22</v>
      </c>
      <c r="R17" s="128">
        <f t="shared" si="8"/>
        <v>3790.17</v>
      </c>
      <c r="S17" s="123">
        <f t="shared" si="4"/>
        <v>17572.48</v>
      </c>
      <c r="T17" s="133">
        <v>0</v>
      </c>
      <c r="U17" s="128">
        <f t="shared" si="9"/>
        <v>8852.0499999999993</v>
      </c>
      <c r="V17" s="128">
        <f t="shared" si="10"/>
        <v>8839.58</v>
      </c>
      <c r="W17" s="128">
        <f t="shared" si="11"/>
        <v>748.08</v>
      </c>
      <c r="X17" s="128">
        <f t="shared" si="5"/>
        <v>26290.989999999998</v>
      </c>
      <c r="Y17" s="128">
        <f t="shared" si="6"/>
        <v>98385.709999999992</v>
      </c>
    </row>
    <row r="18" spans="1:25" s="129" customFormat="1" ht="51.95" customHeight="1" x14ac:dyDescent="0.25">
      <c r="A18" s="119">
        <v>8</v>
      </c>
      <c r="B18" s="139" t="s">
        <v>43</v>
      </c>
      <c r="C18" s="140" t="s">
        <v>44</v>
      </c>
      <c r="D18" s="122">
        <v>1</v>
      </c>
      <c r="E18" s="121" t="s">
        <v>33</v>
      </c>
      <c r="F18" s="123">
        <v>98428.97</v>
      </c>
      <c r="G18" s="123"/>
      <c r="H18" s="123"/>
      <c r="I18" s="124">
        <v>0</v>
      </c>
      <c r="J18" s="123">
        <f t="shared" si="0"/>
        <v>4542.1767420396855</v>
      </c>
      <c r="K18" s="125">
        <v>21.67</v>
      </c>
      <c r="L18" s="126">
        <v>0</v>
      </c>
      <c r="M18" s="125">
        <f t="shared" si="1"/>
        <v>98428.969999999987</v>
      </c>
      <c r="N18" s="126">
        <f t="shared" si="2"/>
        <v>0</v>
      </c>
      <c r="O18" s="127">
        <f t="shared" si="3"/>
        <v>98428.969999999987</v>
      </c>
      <c r="P18" s="137">
        <v>0</v>
      </c>
      <c r="Q18" s="128">
        <f t="shared" si="7"/>
        <v>2824.91</v>
      </c>
      <c r="R18" s="128">
        <f t="shared" si="8"/>
        <v>2992.24</v>
      </c>
      <c r="S18" s="123">
        <f t="shared" si="4"/>
        <v>11735.89</v>
      </c>
      <c r="T18" s="133">
        <v>0</v>
      </c>
      <c r="U18" s="128">
        <f t="shared" si="9"/>
        <v>6988.46</v>
      </c>
      <c r="V18" s="128">
        <f t="shared" si="10"/>
        <v>6978.61</v>
      </c>
      <c r="W18" s="128">
        <f t="shared" si="11"/>
        <v>748.08</v>
      </c>
      <c r="X18" s="128">
        <f t="shared" si="5"/>
        <v>17553.04</v>
      </c>
      <c r="Y18" s="128">
        <f t="shared" si="6"/>
        <v>80875.929999999993</v>
      </c>
    </row>
    <row r="19" spans="1:25" s="134" customFormat="1" ht="51.95" customHeight="1" x14ac:dyDescent="0.25">
      <c r="A19" s="119">
        <v>10</v>
      </c>
      <c r="B19" s="139" t="s">
        <v>45</v>
      </c>
      <c r="C19" s="140" t="s">
        <v>44</v>
      </c>
      <c r="D19" s="122">
        <v>1</v>
      </c>
      <c r="E19" s="121" t="s">
        <v>33</v>
      </c>
      <c r="F19" s="123">
        <v>98428.97</v>
      </c>
      <c r="G19" s="123"/>
      <c r="H19" s="123"/>
      <c r="I19" s="124">
        <v>0</v>
      </c>
      <c r="J19" s="123">
        <f t="shared" si="0"/>
        <v>4542.1767420396855</v>
      </c>
      <c r="K19" s="125">
        <v>21.67</v>
      </c>
      <c r="L19" s="126">
        <v>0</v>
      </c>
      <c r="M19" s="125">
        <f t="shared" si="1"/>
        <v>98428.969999999987</v>
      </c>
      <c r="N19" s="126">
        <f t="shared" si="2"/>
        <v>0</v>
      </c>
      <c r="O19" s="127">
        <f t="shared" si="3"/>
        <v>98428.969999999987</v>
      </c>
      <c r="P19" s="137">
        <v>0</v>
      </c>
      <c r="Q19" s="128">
        <f t="shared" si="7"/>
        <v>2824.91</v>
      </c>
      <c r="R19" s="128">
        <f t="shared" si="8"/>
        <v>2992.24</v>
      </c>
      <c r="S19" s="123">
        <f t="shared" si="4"/>
        <v>11735.89</v>
      </c>
      <c r="T19" s="133">
        <v>0</v>
      </c>
      <c r="U19" s="128">
        <f t="shared" si="9"/>
        <v>6988.46</v>
      </c>
      <c r="V19" s="128">
        <f t="shared" si="10"/>
        <v>6978.61</v>
      </c>
      <c r="W19" s="128">
        <f t="shared" si="11"/>
        <v>748.08</v>
      </c>
      <c r="X19" s="128">
        <f t="shared" si="5"/>
        <v>17553.04</v>
      </c>
      <c r="Y19" s="128">
        <f t="shared" si="6"/>
        <v>80875.929999999993</v>
      </c>
    </row>
    <row r="20" spans="1:25" s="142" customFormat="1" ht="51.95" customHeight="1" x14ac:dyDescent="0.25">
      <c r="A20" s="119">
        <v>11</v>
      </c>
      <c r="B20" s="120" t="s">
        <v>46</v>
      </c>
      <c r="C20" s="121" t="s">
        <v>44</v>
      </c>
      <c r="D20" s="122">
        <v>1</v>
      </c>
      <c r="E20" s="121" t="s">
        <v>33</v>
      </c>
      <c r="F20" s="123">
        <v>98428.97</v>
      </c>
      <c r="G20" s="123"/>
      <c r="H20" s="123"/>
      <c r="I20" s="124">
        <v>0</v>
      </c>
      <c r="J20" s="123">
        <f t="shared" si="0"/>
        <v>4542.1767420396855</v>
      </c>
      <c r="K20" s="125">
        <v>21.67</v>
      </c>
      <c r="L20" s="126">
        <v>0</v>
      </c>
      <c r="M20" s="125">
        <f t="shared" si="1"/>
        <v>98428.969999999987</v>
      </c>
      <c r="N20" s="126">
        <f t="shared" si="2"/>
        <v>0</v>
      </c>
      <c r="O20" s="127">
        <f t="shared" si="3"/>
        <v>98428.969999999987</v>
      </c>
      <c r="P20" s="137">
        <v>0</v>
      </c>
      <c r="Q20" s="128">
        <f t="shared" si="7"/>
        <v>2824.91</v>
      </c>
      <c r="R20" s="128">
        <f t="shared" si="8"/>
        <v>2992.24</v>
      </c>
      <c r="S20" s="123">
        <f t="shared" si="4"/>
        <v>11735.89</v>
      </c>
      <c r="T20" s="133">
        <v>0</v>
      </c>
      <c r="U20" s="128">
        <f t="shared" si="9"/>
        <v>6988.46</v>
      </c>
      <c r="V20" s="128">
        <f t="shared" si="10"/>
        <v>6978.61</v>
      </c>
      <c r="W20" s="128">
        <f t="shared" si="11"/>
        <v>748.08</v>
      </c>
      <c r="X20" s="128">
        <f t="shared" si="5"/>
        <v>17553.04</v>
      </c>
      <c r="Y20" s="128">
        <f t="shared" si="6"/>
        <v>80875.929999999993</v>
      </c>
    </row>
    <row r="21" spans="1:25" s="144" customFormat="1" ht="51.95" customHeight="1" x14ac:dyDescent="0.25">
      <c r="A21" s="119">
        <v>137</v>
      </c>
      <c r="B21" s="143" t="s">
        <v>47</v>
      </c>
      <c r="C21" s="131" t="s">
        <v>48</v>
      </c>
      <c r="D21" s="122">
        <v>1</v>
      </c>
      <c r="E21" s="121" t="s">
        <v>33</v>
      </c>
      <c r="F21" s="123">
        <v>98428.97</v>
      </c>
      <c r="G21" s="123"/>
      <c r="H21" s="123"/>
      <c r="I21" s="124">
        <v>0</v>
      </c>
      <c r="J21" s="123">
        <f t="shared" si="0"/>
        <v>4542.1767420396855</v>
      </c>
      <c r="K21" s="125">
        <v>21.67</v>
      </c>
      <c r="L21" s="126">
        <v>0</v>
      </c>
      <c r="M21" s="125">
        <f t="shared" si="1"/>
        <v>98428.969999999987</v>
      </c>
      <c r="N21" s="126">
        <f t="shared" si="2"/>
        <v>0</v>
      </c>
      <c r="O21" s="127">
        <f t="shared" si="3"/>
        <v>98428.969999999987</v>
      </c>
      <c r="P21" s="128">
        <v>0</v>
      </c>
      <c r="Q21" s="128">
        <f t="shared" si="7"/>
        <v>2824.91</v>
      </c>
      <c r="R21" s="128">
        <f t="shared" si="8"/>
        <v>2992.24</v>
      </c>
      <c r="S21" s="123">
        <f t="shared" si="4"/>
        <v>11735.89</v>
      </c>
      <c r="T21" s="133">
        <v>0</v>
      </c>
      <c r="U21" s="128">
        <f t="shared" si="9"/>
        <v>6988.46</v>
      </c>
      <c r="V21" s="128">
        <f t="shared" si="10"/>
        <v>6978.61</v>
      </c>
      <c r="W21" s="128">
        <f t="shared" si="11"/>
        <v>748.08</v>
      </c>
      <c r="X21" s="128">
        <f t="shared" si="5"/>
        <v>17553.04</v>
      </c>
      <c r="Y21" s="128">
        <f t="shared" si="6"/>
        <v>80875.929999999993</v>
      </c>
    </row>
    <row r="22" spans="1:25" s="144" customFormat="1" ht="51.95" customHeight="1" x14ac:dyDescent="0.25">
      <c r="A22" s="119">
        <v>3</v>
      </c>
      <c r="B22" s="139" t="s">
        <v>49</v>
      </c>
      <c r="C22" s="140" t="s">
        <v>50</v>
      </c>
      <c r="D22" s="132">
        <v>1</v>
      </c>
      <c r="E22" s="121" t="s">
        <v>33</v>
      </c>
      <c r="F22" s="123">
        <v>78743.179999999993</v>
      </c>
      <c r="G22" s="123"/>
      <c r="H22" s="123"/>
      <c r="I22" s="124">
        <v>0</v>
      </c>
      <c r="J22" s="123">
        <f t="shared" si="0"/>
        <v>3633.741578218735</v>
      </c>
      <c r="K22" s="125">
        <v>21.67</v>
      </c>
      <c r="L22" s="126">
        <v>0</v>
      </c>
      <c r="M22" s="125">
        <f t="shared" si="1"/>
        <v>78743.179999999993</v>
      </c>
      <c r="N22" s="126">
        <f t="shared" si="2"/>
        <v>0</v>
      </c>
      <c r="O22" s="127">
        <f t="shared" si="3"/>
        <v>78743.179999999993</v>
      </c>
      <c r="P22" s="137">
        <v>0</v>
      </c>
      <c r="Q22" s="128">
        <f t="shared" si="7"/>
        <v>2259.9299999999998</v>
      </c>
      <c r="R22" s="128">
        <f t="shared" si="8"/>
        <v>2393.79</v>
      </c>
      <c r="S22" s="123">
        <f t="shared" si="4"/>
        <v>7105.3</v>
      </c>
      <c r="T22" s="133">
        <v>0</v>
      </c>
      <c r="U22" s="128">
        <f t="shared" si="9"/>
        <v>5590.77</v>
      </c>
      <c r="V22" s="128">
        <f t="shared" si="10"/>
        <v>5582.89</v>
      </c>
      <c r="W22" s="128">
        <f t="shared" si="11"/>
        <v>748.08</v>
      </c>
      <c r="X22" s="128">
        <f t="shared" si="5"/>
        <v>11759.02</v>
      </c>
      <c r="Y22" s="128">
        <f t="shared" si="6"/>
        <v>66984.159999999989</v>
      </c>
    </row>
    <row r="23" spans="1:25" s="134" customFormat="1" ht="51.95" customHeight="1" x14ac:dyDescent="0.25">
      <c r="A23" s="119">
        <v>355</v>
      </c>
      <c r="B23" s="120" t="s">
        <v>51</v>
      </c>
      <c r="C23" s="121" t="s">
        <v>52</v>
      </c>
      <c r="D23" s="122">
        <v>1</v>
      </c>
      <c r="E23" s="121" t="s">
        <v>33</v>
      </c>
      <c r="F23" s="123">
        <v>72181.25</v>
      </c>
      <c r="G23" s="123"/>
      <c r="H23" s="123"/>
      <c r="I23" s="124">
        <v>0</v>
      </c>
      <c r="J23" s="123">
        <f t="shared" si="0"/>
        <v>3330.9298569450852</v>
      </c>
      <c r="K23" s="125">
        <v>21.67</v>
      </c>
      <c r="L23" s="126">
        <v>0</v>
      </c>
      <c r="M23" s="125">
        <f t="shared" si="1"/>
        <v>72181.25</v>
      </c>
      <c r="N23" s="126">
        <f t="shared" si="2"/>
        <v>0</v>
      </c>
      <c r="O23" s="127">
        <f t="shared" si="3"/>
        <v>72181.25</v>
      </c>
      <c r="P23" s="141">
        <v>0</v>
      </c>
      <c r="Q23" s="128">
        <f t="shared" si="7"/>
        <v>2071.6</v>
      </c>
      <c r="R23" s="128">
        <f t="shared" si="8"/>
        <v>2194.31</v>
      </c>
      <c r="S23" s="123">
        <f t="shared" si="4"/>
        <v>5778.91</v>
      </c>
      <c r="T23" s="133">
        <v>0</v>
      </c>
      <c r="U23" s="128">
        <f t="shared" si="9"/>
        <v>5124.87</v>
      </c>
      <c r="V23" s="128">
        <f t="shared" si="10"/>
        <v>5117.6499999999996</v>
      </c>
      <c r="W23" s="128">
        <f t="shared" si="11"/>
        <v>748.08</v>
      </c>
      <c r="X23" s="128">
        <f t="shared" si="5"/>
        <v>10044.82</v>
      </c>
      <c r="Y23" s="128">
        <f t="shared" si="6"/>
        <v>62136.43</v>
      </c>
    </row>
    <row r="24" spans="1:25" s="134" customFormat="1" ht="51.95" customHeight="1" x14ac:dyDescent="0.25">
      <c r="A24" s="119">
        <v>4</v>
      </c>
      <c r="B24" s="120" t="s">
        <v>53</v>
      </c>
      <c r="C24" s="121" t="s">
        <v>48</v>
      </c>
      <c r="D24" s="122">
        <v>1</v>
      </c>
      <c r="E24" s="121" t="s">
        <v>33</v>
      </c>
      <c r="F24" s="123">
        <v>72181.25</v>
      </c>
      <c r="G24" s="123"/>
      <c r="H24" s="123"/>
      <c r="I24" s="124">
        <v>0</v>
      </c>
      <c r="J24" s="123">
        <f t="shared" si="0"/>
        <v>3330.9298569450852</v>
      </c>
      <c r="K24" s="125">
        <v>21.67</v>
      </c>
      <c r="L24" s="126">
        <v>0</v>
      </c>
      <c r="M24" s="125">
        <f t="shared" si="1"/>
        <v>72181.25</v>
      </c>
      <c r="N24" s="126">
        <f t="shared" si="2"/>
        <v>0</v>
      </c>
      <c r="O24" s="127">
        <f t="shared" si="3"/>
        <v>72181.25</v>
      </c>
      <c r="P24" s="141">
        <f>1190.12+160</f>
        <v>1350.12</v>
      </c>
      <c r="Q24" s="128">
        <f t="shared" si="7"/>
        <v>2071.6</v>
      </c>
      <c r="R24" s="128">
        <f t="shared" si="8"/>
        <v>2194.31</v>
      </c>
      <c r="S24" s="123">
        <f t="shared" si="4"/>
        <v>5508.89</v>
      </c>
      <c r="T24" s="133">
        <v>0</v>
      </c>
      <c r="U24" s="128">
        <f t="shared" si="9"/>
        <v>5124.87</v>
      </c>
      <c r="V24" s="128">
        <f t="shared" si="10"/>
        <v>5117.6499999999996</v>
      </c>
      <c r="W24" s="128">
        <f t="shared" si="11"/>
        <v>748.08</v>
      </c>
      <c r="X24" s="128">
        <f t="shared" si="5"/>
        <v>11124.92</v>
      </c>
      <c r="Y24" s="128">
        <f t="shared" si="6"/>
        <v>61056.33</v>
      </c>
    </row>
    <row r="25" spans="1:25" s="134" customFormat="1" ht="51.95" customHeight="1" x14ac:dyDescent="0.25">
      <c r="A25" s="119">
        <v>9</v>
      </c>
      <c r="B25" s="135" t="s">
        <v>54</v>
      </c>
      <c r="C25" s="140" t="s">
        <v>55</v>
      </c>
      <c r="D25" s="122">
        <v>1</v>
      </c>
      <c r="E25" s="121" t="s">
        <v>33</v>
      </c>
      <c r="F25" s="123">
        <v>65619.320000000007</v>
      </c>
      <c r="G25" s="123"/>
      <c r="H25" s="123"/>
      <c r="I25" s="124">
        <v>0</v>
      </c>
      <c r="J25" s="123">
        <f t="shared" si="0"/>
        <v>3028.1181356714351</v>
      </c>
      <c r="K25" s="125">
        <v>21.67</v>
      </c>
      <c r="L25" s="126">
        <v>0</v>
      </c>
      <c r="M25" s="125">
        <f t="shared" si="1"/>
        <v>65619.320000000007</v>
      </c>
      <c r="N25" s="126">
        <f t="shared" si="2"/>
        <v>0</v>
      </c>
      <c r="O25" s="127">
        <f t="shared" si="3"/>
        <v>65619.320000000007</v>
      </c>
      <c r="P25" s="137">
        <v>0</v>
      </c>
      <c r="Q25" s="128">
        <f t="shared" si="7"/>
        <v>1883.27</v>
      </c>
      <c r="R25" s="128">
        <f t="shared" si="8"/>
        <v>1994.83</v>
      </c>
      <c r="S25" s="123">
        <f t="shared" si="4"/>
        <v>4544.09</v>
      </c>
      <c r="T25" s="133">
        <v>0</v>
      </c>
      <c r="U25" s="128">
        <f t="shared" si="9"/>
        <v>4658.97</v>
      </c>
      <c r="V25" s="128">
        <f t="shared" si="10"/>
        <v>4652.41</v>
      </c>
      <c r="W25" s="128">
        <f t="shared" si="11"/>
        <v>748.08</v>
      </c>
      <c r="X25" s="128">
        <f t="shared" si="5"/>
        <v>8422.19</v>
      </c>
      <c r="Y25" s="128">
        <f t="shared" si="6"/>
        <v>57197.130000000005</v>
      </c>
    </row>
    <row r="26" spans="1:25" s="134" customFormat="1" ht="51.95" customHeight="1" x14ac:dyDescent="0.25">
      <c r="A26" s="119">
        <v>12</v>
      </c>
      <c r="B26" s="135" t="s">
        <v>56</v>
      </c>
      <c r="C26" s="140" t="s">
        <v>57</v>
      </c>
      <c r="D26" s="122">
        <v>1</v>
      </c>
      <c r="E26" s="121" t="s">
        <v>33</v>
      </c>
      <c r="F26" s="123">
        <v>32809.660000000003</v>
      </c>
      <c r="G26" s="123"/>
      <c r="H26" s="123"/>
      <c r="I26" s="124">
        <v>0</v>
      </c>
      <c r="J26" s="123">
        <f t="shared" si="0"/>
        <v>1514.0590678357175</v>
      </c>
      <c r="K26" s="125">
        <v>21.67</v>
      </c>
      <c r="L26" s="126">
        <v>0</v>
      </c>
      <c r="M26" s="125">
        <f t="shared" si="1"/>
        <v>32809.660000000003</v>
      </c>
      <c r="N26" s="126">
        <f t="shared" si="2"/>
        <v>0</v>
      </c>
      <c r="O26" s="127">
        <f t="shared" si="3"/>
        <v>32809.660000000003</v>
      </c>
      <c r="P26" s="137">
        <v>0</v>
      </c>
      <c r="Q26" s="128">
        <f t="shared" si="7"/>
        <v>941.64</v>
      </c>
      <c r="R26" s="128">
        <f t="shared" si="8"/>
        <v>997.41</v>
      </c>
      <c r="S26" s="123">
        <f t="shared" si="4"/>
        <v>0</v>
      </c>
      <c r="T26" s="133">
        <v>0</v>
      </c>
      <c r="U26" s="128">
        <f t="shared" si="9"/>
        <v>2329.4899999999998</v>
      </c>
      <c r="V26" s="128">
        <f t="shared" si="10"/>
        <v>2326.1999999999998</v>
      </c>
      <c r="W26" s="128">
        <f t="shared" si="11"/>
        <v>377.31</v>
      </c>
      <c r="X26" s="128">
        <f t="shared" si="5"/>
        <v>1939.05</v>
      </c>
      <c r="Y26" s="128">
        <f t="shared" si="6"/>
        <v>30870.610000000004</v>
      </c>
    </row>
    <row r="27" spans="1:25" s="129" customFormat="1" ht="51.95" customHeight="1" x14ac:dyDescent="0.25">
      <c r="A27" s="119">
        <v>13</v>
      </c>
      <c r="B27" s="145" t="s">
        <v>58</v>
      </c>
      <c r="C27" s="146" t="s">
        <v>59</v>
      </c>
      <c r="D27" s="122">
        <v>2</v>
      </c>
      <c r="E27" s="146" t="s">
        <v>60</v>
      </c>
      <c r="F27" s="133">
        <v>360000</v>
      </c>
      <c r="G27" s="133"/>
      <c r="H27" s="133"/>
      <c r="I27" s="124">
        <v>0</v>
      </c>
      <c r="J27" s="123">
        <f t="shared" si="0"/>
        <v>16612.828795569912</v>
      </c>
      <c r="K27" s="125">
        <v>21.67</v>
      </c>
      <c r="L27" s="126">
        <v>0</v>
      </c>
      <c r="M27" s="125">
        <f t="shared" si="1"/>
        <v>360000.00000000006</v>
      </c>
      <c r="N27" s="126">
        <f t="shared" si="2"/>
        <v>0</v>
      </c>
      <c r="O27" s="127">
        <f t="shared" si="3"/>
        <v>360000.00000000006</v>
      </c>
      <c r="P27" s="127">
        <v>0</v>
      </c>
      <c r="Q27" s="128">
        <f t="shared" si="7"/>
        <v>9334.68</v>
      </c>
      <c r="R27" s="128">
        <f t="shared" si="8"/>
        <v>4943.8</v>
      </c>
      <c r="S27" s="123">
        <f t="shared" si="4"/>
        <v>75013.320000000007</v>
      </c>
      <c r="T27" s="147">
        <v>44994.63</v>
      </c>
      <c r="U27" s="128">
        <f t="shared" si="9"/>
        <v>23092.75</v>
      </c>
      <c r="V27" s="128">
        <f t="shared" si="10"/>
        <v>11530.11</v>
      </c>
      <c r="W27" s="128">
        <f t="shared" si="11"/>
        <v>748.08</v>
      </c>
      <c r="X27" s="128">
        <f t="shared" si="5"/>
        <v>134286.43</v>
      </c>
      <c r="Y27" s="128">
        <f t="shared" si="6"/>
        <v>225713.57000000007</v>
      </c>
    </row>
    <row r="28" spans="1:25" s="129" customFormat="1" ht="51.95" customHeight="1" x14ac:dyDescent="0.25">
      <c r="A28" s="119">
        <v>14</v>
      </c>
      <c r="B28" s="145" t="s">
        <v>61</v>
      </c>
      <c r="C28" s="146" t="s">
        <v>40</v>
      </c>
      <c r="D28" s="122">
        <v>2</v>
      </c>
      <c r="E28" s="146" t="s">
        <v>60</v>
      </c>
      <c r="F28" s="133">
        <v>149614.68</v>
      </c>
      <c r="G28" s="133"/>
      <c r="H28" s="133"/>
      <c r="I28" s="124">
        <v>0</v>
      </c>
      <c r="J28" s="123">
        <f t="shared" si="0"/>
        <v>6904.2307337332713</v>
      </c>
      <c r="K28" s="125">
        <v>21.67</v>
      </c>
      <c r="L28" s="126">
        <v>0</v>
      </c>
      <c r="M28" s="125">
        <f t="shared" si="1"/>
        <v>149614.68</v>
      </c>
      <c r="N28" s="126">
        <f t="shared" si="2"/>
        <v>0</v>
      </c>
      <c r="O28" s="127">
        <f t="shared" si="3"/>
        <v>149614.68</v>
      </c>
      <c r="P28" s="127">
        <v>0</v>
      </c>
      <c r="Q28" s="128">
        <f t="shared" si="7"/>
        <v>4293.9399999999996</v>
      </c>
      <c r="R28" s="128">
        <f t="shared" si="8"/>
        <v>4548.29</v>
      </c>
      <c r="S28" s="123">
        <f t="shared" si="4"/>
        <v>23776.05</v>
      </c>
      <c r="T28" s="147">
        <v>0</v>
      </c>
      <c r="U28" s="128">
        <f t="shared" si="9"/>
        <v>10622.64</v>
      </c>
      <c r="V28" s="128">
        <f t="shared" si="10"/>
        <v>10607.68</v>
      </c>
      <c r="W28" s="128">
        <f t="shared" si="11"/>
        <v>748.08</v>
      </c>
      <c r="X28" s="128">
        <f t="shared" si="5"/>
        <v>32618.28</v>
      </c>
      <c r="Y28" s="128">
        <f t="shared" si="6"/>
        <v>116996.4</v>
      </c>
    </row>
    <row r="29" spans="1:25" s="129" customFormat="1" ht="51.95" customHeight="1" x14ac:dyDescent="0.25">
      <c r="A29" s="119">
        <v>350</v>
      </c>
      <c r="B29" s="145" t="s">
        <v>62</v>
      </c>
      <c r="C29" s="146" t="s">
        <v>63</v>
      </c>
      <c r="D29" s="122">
        <v>2</v>
      </c>
      <c r="E29" s="146" t="s">
        <v>60</v>
      </c>
      <c r="F29" s="133">
        <v>124676.7</v>
      </c>
      <c r="G29" s="133"/>
      <c r="H29" s="133"/>
      <c r="I29" s="124">
        <v>0</v>
      </c>
      <c r="J29" s="123">
        <f t="shared" si="0"/>
        <v>5753.4240886017533</v>
      </c>
      <c r="K29" s="125">
        <v>21.67</v>
      </c>
      <c r="L29" s="126">
        <v>0</v>
      </c>
      <c r="M29" s="125">
        <f t="shared" si="1"/>
        <v>124676.7</v>
      </c>
      <c r="N29" s="126">
        <f t="shared" si="2"/>
        <v>0</v>
      </c>
      <c r="O29" s="127">
        <f t="shared" si="3"/>
        <v>124676.7</v>
      </c>
      <c r="P29" s="127">
        <v>0</v>
      </c>
      <c r="Q29" s="128">
        <f t="shared" si="7"/>
        <v>3578.22</v>
      </c>
      <c r="R29" s="128">
        <f t="shared" si="8"/>
        <v>3790.17</v>
      </c>
      <c r="S29" s="123">
        <f t="shared" si="4"/>
        <v>17910.009999999998</v>
      </c>
      <c r="T29" s="147">
        <v>0</v>
      </c>
      <c r="U29" s="128">
        <f t="shared" si="9"/>
        <v>8852.0499999999993</v>
      </c>
      <c r="V29" s="128">
        <f t="shared" si="10"/>
        <v>8839.58</v>
      </c>
      <c r="W29" s="128">
        <f t="shared" si="11"/>
        <v>748.08</v>
      </c>
      <c r="X29" s="128">
        <f t="shared" si="5"/>
        <v>25278.399999999998</v>
      </c>
      <c r="Y29" s="128">
        <f t="shared" si="6"/>
        <v>99398.3</v>
      </c>
    </row>
    <row r="30" spans="1:25" s="129" customFormat="1" ht="51.95" customHeight="1" x14ac:dyDescent="0.25">
      <c r="A30" s="119">
        <v>15</v>
      </c>
      <c r="B30" s="145" t="s">
        <v>64</v>
      </c>
      <c r="C30" s="146" t="s">
        <v>44</v>
      </c>
      <c r="D30" s="122">
        <v>2</v>
      </c>
      <c r="E30" s="146" t="s">
        <v>60</v>
      </c>
      <c r="F30" s="133">
        <v>98428.97</v>
      </c>
      <c r="G30" s="133"/>
      <c r="H30" s="133"/>
      <c r="I30" s="124">
        <v>0</v>
      </c>
      <c r="J30" s="123">
        <f t="shared" si="0"/>
        <v>4542.1767420396855</v>
      </c>
      <c r="K30" s="125">
        <v>21.67</v>
      </c>
      <c r="L30" s="126">
        <v>0</v>
      </c>
      <c r="M30" s="125">
        <f t="shared" si="1"/>
        <v>98428.969999999987</v>
      </c>
      <c r="N30" s="126">
        <f t="shared" si="2"/>
        <v>0</v>
      </c>
      <c r="O30" s="127">
        <f t="shared" si="3"/>
        <v>98428.969999999987</v>
      </c>
      <c r="P30" s="127">
        <v>0</v>
      </c>
      <c r="Q30" s="128">
        <f t="shared" si="7"/>
        <v>2824.91</v>
      </c>
      <c r="R30" s="128">
        <f t="shared" si="8"/>
        <v>2992.24</v>
      </c>
      <c r="S30" s="123">
        <f t="shared" si="4"/>
        <v>11735.89</v>
      </c>
      <c r="T30" s="147">
        <v>709.56</v>
      </c>
      <c r="U30" s="128">
        <f t="shared" si="9"/>
        <v>6988.46</v>
      </c>
      <c r="V30" s="128">
        <f t="shared" si="10"/>
        <v>6978.61</v>
      </c>
      <c r="W30" s="128">
        <f t="shared" si="11"/>
        <v>748.08</v>
      </c>
      <c r="X30" s="128">
        <f t="shared" si="5"/>
        <v>18262.600000000002</v>
      </c>
      <c r="Y30" s="128">
        <f t="shared" si="6"/>
        <v>80166.369999999981</v>
      </c>
    </row>
    <row r="31" spans="1:25" s="129" customFormat="1" ht="51.95" customHeight="1" x14ac:dyDescent="0.25">
      <c r="A31" s="119">
        <v>16</v>
      </c>
      <c r="B31" s="145" t="s">
        <v>65</v>
      </c>
      <c r="C31" s="146" t="s">
        <v>44</v>
      </c>
      <c r="D31" s="122">
        <v>2</v>
      </c>
      <c r="E31" s="146" t="s">
        <v>60</v>
      </c>
      <c r="F31" s="133">
        <v>98428.97</v>
      </c>
      <c r="G31" s="133"/>
      <c r="H31" s="133"/>
      <c r="I31" s="124">
        <v>0</v>
      </c>
      <c r="J31" s="123">
        <f t="shared" si="0"/>
        <v>4542.1767420396855</v>
      </c>
      <c r="K31" s="125">
        <v>21.67</v>
      </c>
      <c r="L31" s="126">
        <v>0</v>
      </c>
      <c r="M31" s="125">
        <f t="shared" si="1"/>
        <v>98428.969999999987</v>
      </c>
      <c r="N31" s="126">
        <f t="shared" si="2"/>
        <v>0</v>
      </c>
      <c r="O31" s="127">
        <f t="shared" si="3"/>
        <v>98428.969999999987</v>
      </c>
      <c r="P31" s="127">
        <v>0</v>
      </c>
      <c r="Q31" s="128">
        <f t="shared" si="7"/>
        <v>2824.91</v>
      </c>
      <c r="R31" s="128">
        <f t="shared" si="8"/>
        <v>2992.24</v>
      </c>
      <c r="S31" s="123">
        <f t="shared" si="4"/>
        <v>11735.89</v>
      </c>
      <c r="T31" s="147">
        <v>0</v>
      </c>
      <c r="U31" s="128">
        <f t="shared" si="9"/>
        <v>6988.46</v>
      </c>
      <c r="V31" s="128">
        <f t="shared" si="10"/>
        <v>6978.61</v>
      </c>
      <c r="W31" s="128">
        <f t="shared" si="11"/>
        <v>748.08</v>
      </c>
      <c r="X31" s="128">
        <f t="shared" si="5"/>
        <v>17553.04</v>
      </c>
      <c r="Y31" s="128">
        <f t="shared" si="6"/>
        <v>80875.929999999993</v>
      </c>
    </row>
    <row r="32" spans="1:25" s="129" customFormat="1" ht="51.95" customHeight="1" x14ac:dyDescent="0.25">
      <c r="A32" s="119">
        <v>17</v>
      </c>
      <c r="B32" s="145" t="s">
        <v>66</v>
      </c>
      <c r="C32" s="146" t="s">
        <v>44</v>
      </c>
      <c r="D32" s="122">
        <v>2</v>
      </c>
      <c r="E32" s="146" t="s">
        <v>60</v>
      </c>
      <c r="F32" s="133">
        <v>98428.97</v>
      </c>
      <c r="G32" s="133"/>
      <c r="H32" s="133"/>
      <c r="I32" s="124">
        <v>0</v>
      </c>
      <c r="J32" s="123">
        <f t="shared" si="0"/>
        <v>4542.1767420396855</v>
      </c>
      <c r="K32" s="125">
        <v>21.67</v>
      </c>
      <c r="L32" s="126">
        <v>0</v>
      </c>
      <c r="M32" s="125">
        <f t="shared" si="1"/>
        <v>98428.969999999987</v>
      </c>
      <c r="N32" s="126">
        <f t="shared" si="2"/>
        <v>0</v>
      </c>
      <c r="O32" s="127">
        <f t="shared" si="3"/>
        <v>98428.969999999987</v>
      </c>
      <c r="P32" s="127">
        <v>0</v>
      </c>
      <c r="Q32" s="128">
        <f t="shared" si="7"/>
        <v>2824.91</v>
      </c>
      <c r="R32" s="128">
        <f t="shared" si="8"/>
        <v>2992.24</v>
      </c>
      <c r="S32" s="123">
        <f t="shared" si="4"/>
        <v>11735.89</v>
      </c>
      <c r="T32" s="147">
        <v>0</v>
      </c>
      <c r="U32" s="128">
        <f t="shared" si="9"/>
        <v>6988.46</v>
      </c>
      <c r="V32" s="128">
        <f t="shared" si="10"/>
        <v>6978.61</v>
      </c>
      <c r="W32" s="128">
        <f t="shared" si="11"/>
        <v>748.08</v>
      </c>
      <c r="X32" s="128">
        <f t="shared" si="5"/>
        <v>17553.04</v>
      </c>
      <c r="Y32" s="128">
        <f t="shared" si="6"/>
        <v>80875.929999999993</v>
      </c>
    </row>
    <row r="33" spans="1:25" s="129" customFormat="1" ht="51.95" customHeight="1" x14ac:dyDescent="0.25">
      <c r="A33" s="119">
        <v>18</v>
      </c>
      <c r="B33" s="145" t="s">
        <v>67</v>
      </c>
      <c r="C33" s="146" t="s">
        <v>44</v>
      </c>
      <c r="D33" s="122">
        <v>2</v>
      </c>
      <c r="E33" s="146" t="s">
        <v>60</v>
      </c>
      <c r="F33" s="133">
        <v>98428.97</v>
      </c>
      <c r="G33" s="133"/>
      <c r="H33" s="133"/>
      <c r="I33" s="124">
        <v>0</v>
      </c>
      <c r="J33" s="123">
        <f t="shared" si="0"/>
        <v>4542.1767420396855</v>
      </c>
      <c r="K33" s="125">
        <v>21.67</v>
      </c>
      <c r="L33" s="126">
        <v>0</v>
      </c>
      <c r="M33" s="125">
        <f t="shared" si="1"/>
        <v>98428.969999999987</v>
      </c>
      <c r="N33" s="126">
        <f t="shared" si="2"/>
        <v>0</v>
      </c>
      <c r="O33" s="127">
        <f t="shared" si="3"/>
        <v>98428.969999999987</v>
      </c>
      <c r="P33" s="127">
        <v>0</v>
      </c>
      <c r="Q33" s="128">
        <f t="shared" si="7"/>
        <v>2824.91</v>
      </c>
      <c r="R33" s="128">
        <f t="shared" si="8"/>
        <v>2992.24</v>
      </c>
      <c r="S33" s="123">
        <f t="shared" si="4"/>
        <v>11735.89</v>
      </c>
      <c r="T33" s="147">
        <v>709.56</v>
      </c>
      <c r="U33" s="128">
        <f t="shared" si="9"/>
        <v>6988.46</v>
      </c>
      <c r="V33" s="128">
        <f t="shared" si="10"/>
        <v>6978.61</v>
      </c>
      <c r="W33" s="128">
        <f t="shared" si="11"/>
        <v>748.08</v>
      </c>
      <c r="X33" s="128">
        <f t="shared" si="5"/>
        <v>18262.600000000002</v>
      </c>
      <c r="Y33" s="128">
        <f t="shared" si="6"/>
        <v>80166.369999999981</v>
      </c>
    </row>
    <row r="34" spans="1:25" s="129" customFormat="1" ht="51.95" customHeight="1" x14ac:dyDescent="0.25">
      <c r="A34" s="119">
        <v>19</v>
      </c>
      <c r="B34" s="145" t="s">
        <v>68</v>
      </c>
      <c r="C34" s="146" t="s">
        <v>50</v>
      </c>
      <c r="D34" s="122">
        <v>2</v>
      </c>
      <c r="E34" s="146" t="s">
        <v>60</v>
      </c>
      <c r="F34" s="133">
        <v>78743.179999999993</v>
      </c>
      <c r="G34" s="133"/>
      <c r="H34" s="133"/>
      <c r="I34" s="124">
        <v>0</v>
      </c>
      <c r="J34" s="123">
        <f t="shared" si="0"/>
        <v>3633.741578218735</v>
      </c>
      <c r="K34" s="125">
        <v>21.67</v>
      </c>
      <c r="L34" s="126">
        <v>0</v>
      </c>
      <c r="M34" s="125">
        <f t="shared" si="1"/>
        <v>78743.179999999993</v>
      </c>
      <c r="N34" s="126">
        <f t="shared" si="2"/>
        <v>0</v>
      </c>
      <c r="O34" s="127">
        <f t="shared" si="3"/>
        <v>78743.179999999993</v>
      </c>
      <c r="P34" s="127"/>
      <c r="Q34" s="128">
        <f t="shared" si="7"/>
        <v>2259.9299999999998</v>
      </c>
      <c r="R34" s="128">
        <f t="shared" si="8"/>
        <v>2393.79</v>
      </c>
      <c r="S34" s="123">
        <f t="shared" si="4"/>
        <v>7105.3</v>
      </c>
      <c r="T34" s="147">
        <v>2844.86</v>
      </c>
      <c r="U34" s="128">
        <f t="shared" si="9"/>
        <v>5590.77</v>
      </c>
      <c r="V34" s="128">
        <f t="shared" si="10"/>
        <v>5582.89</v>
      </c>
      <c r="W34" s="128">
        <f t="shared" si="11"/>
        <v>748.08</v>
      </c>
      <c r="X34" s="128">
        <f t="shared" si="5"/>
        <v>14603.880000000001</v>
      </c>
      <c r="Y34" s="128">
        <f t="shared" si="6"/>
        <v>64139.299999999988</v>
      </c>
    </row>
    <row r="35" spans="1:25" s="129" customFormat="1" ht="51.95" customHeight="1" x14ac:dyDescent="0.25">
      <c r="A35" s="119">
        <v>20</v>
      </c>
      <c r="B35" s="145" t="s">
        <v>69</v>
      </c>
      <c r="C35" s="146" t="s">
        <v>70</v>
      </c>
      <c r="D35" s="122">
        <v>2</v>
      </c>
      <c r="E35" s="146" t="s">
        <v>60</v>
      </c>
      <c r="F35" s="133">
        <v>59057.39</v>
      </c>
      <c r="G35" s="133"/>
      <c r="H35" s="133"/>
      <c r="I35" s="124">
        <v>0</v>
      </c>
      <c r="J35" s="123">
        <f t="shared" si="0"/>
        <v>2725.3064143977849</v>
      </c>
      <c r="K35" s="125">
        <v>21.67</v>
      </c>
      <c r="L35" s="126">
        <v>0</v>
      </c>
      <c r="M35" s="125">
        <f t="shared" si="1"/>
        <v>59057.390000000007</v>
      </c>
      <c r="N35" s="126">
        <f t="shared" si="2"/>
        <v>0</v>
      </c>
      <c r="O35" s="127">
        <f t="shared" si="3"/>
        <v>59057.390000000007</v>
      </c>
      <c r="P35" s="127">
        <v>0</v>
      </c>
      <c r="Q35" s="128">
        <f t="shared" si="7"/>
        <v>1694.95</v>
      </c>
      <c r="R35" s="128">
        <f t="shared" si="8"/>
        <v>1795.34</v>
      </c>
      <c r="S35" s="123">
        <f t="shared" si="4"/>
        <v>3309.26</v>
      </c>
      <c r="T35" s="147">
        <v>0</v>
      </c>
      <c r="U35" s="128">
        <f t="shared" si="9"/>
        <v>4193.07</v>
      </c>
      <c r="V35" s="128">
        <f t="shared" si="10"/>
        <v>4187.17</v>
      </c>
      <c r="W35" s="128">
        <f t="shared" si="11"/>
        <v>679.16</v>
      </c>
      <c r="X35" s="128">
        <f t="shared" si="5"/>
        <v>6799.55</v>
      </c>
      <c r="Y35" s="128">
        <f t="shared" si="6"/>
        <v>52257.840000000004</v>
      </c>
    </row>
    <row r="36" spans="1:25" s="129" customFormat="1" ht="51.95" customHeight="1" x14ac:dyDescent="0.25">
      <c r="A36" s="119">
        <v>21</v>
      </c>
      <c r="B36" s="145" t="s">
        <v>71</v>
      </c>
      <c r="C36" s="146" t="s">
        <v>72</v>
      </c>
      <c r="D36" s="122">
        <v>2</v>
      </c>
      <c r="E36" s="146" t="s">
        <v>60</v>
      </c>
      <c r="F36" s="133">
        <v>48558.3</v>
      </c>
      <c r="G36" s="133"/>
      <c r="H36" s="133"/>
      <c r="I36" s="124">
        <v>0</v>
      </c>
      <c r="J36" s="123">
        <f t="shared" si="0"/>
        <v>2240.8075680664515</v>
      </c>
      <c r="K36" s="125">
        <v>21.67</v>
      </c>
      <c r="L36" s="126">
        <v>0</v>
      </c>
      <c r="M36" s="125">
        <f t="shared" si="1"/>
        <v>48558.30000000001</v>
      </c>
      <c r="N36" s="126">
        <f t="shared" si="2"/>
        <v>0</v>
      </c>
      <c r="O36" s="127">
        <f t="shared" si="3"/>
        <v>48558.30000000001</v>
      </c>
      <c r="P36" s="127">
        <v>0</v>
      </c>
      <c r="Q36" s="128">
        <f t="shared" si="7"/>
        <v>1393.62</v>
      </c>
      <c r="R36" s="128">
        <f t="shared" si="8"/>
        <v>1476.17</v>
      </c>
      <c r="S36" s="123">
        <f t="shared" si="4"/>
        <v>1650.53</v>
      </c>
      <c r="T36" s="147">
        <v>0</v>
      </c>
      <c r="U36" s="128">
        <f t="shared" si="9"/>
        <v>3447.64</v>
      </c>
      <c r="V36" s="128">
        <f t="shared" si="10"/>
        <v>3442.78</v>
      </c>
      <c r="W36" s="128">
        <f t="shared" si="11"/>
        <v>558.41999999999996</v>
      </c>
      <c r="X36" s="128">
        <f t="shared" si="5"/>
        <v>4520.32</v>
      </c>
      <c r="Y36" s="128">
        <f t="shared" si="6"/>
        <v>44037.98000000001</v>
      </c>
    </row>
    <row r="37" spans="1:25" s="129" customFormat="1" ht="51.95" customHeight="1" x14ac:dyDescent="0.25">
      <c r="A37" s="119">
        <v>22</v>
      </c>
      <c r="B37" s="145" t="s">
        <v>73</v>
      </c>
      <c r="C37" s="146" t="s">
        <v>72</v>
      </c>
      <c r="D37" s="122">
        <v>2</v>
      </c>
      <c r="E37" s="146" t="s">
        <v>60</v>
      </c>
      <c r="F37" s="133">
        <v>48558.3</v>
      </c>
      <c r="G37" s="133"/>
      <c r="H37" s="133"/>
      <c r="I37" s="124">
        <v>0</v>
      </c>
      <c r="J37" s="123">
        <f t="shared" si="0"/>
        <v>2240.8075680664515</v>
      </c>
      <c r="K37" s="125">
        <v>21.67</v>
      </c>
      <c r="L37" s="126">
        <v>0</v>
      </c>
      <c r="M37" s="125">
        <f t="shared" si="1"/>
        <v>48558.30000000001</v>
      </c>
      <c r="N37" s="126">
        <f t="shared" si="2"/>
        <v>0</v>
      </c>
      <c r="O37" s="127">
        <f t="shared" si="3"/>
        <v>48558.30000000001</v>
      </c>
      <c r="P37" s="127">
        <v>0</v>
      </c>
      <c r="Q37" s="128">
        <f t="shared" si="7"/>
        <v>1393.62</v>
      </c>
      <c r="R37" s="128">
        <f t="shared" si="8"/>
        <v>1476.17</v>
      </c>
      <c r="S37" s="123">
        <f t="shared" si="4"/>
        <v>1650.53</v>
      </c>
      <c r="T37" s="147">
        <v>0</v>
      </c>
      <c r="U37" s="128">
        <f t="shared" si="9"/>
        <v>3447.64</v>
      </c>
      <c r="V37" s="128">
        <f t="shared" si="10"/>
        <v>3442.78</v>
      </c>
      <c r="W37" s="128">
        <f t="shared" si="11"/>
        <v>558.41999999999996</v>
      </c>
      <c r="X37" s="128">
        <f t="shared" si="5"/>
        <v>4520.32</v>
      </c>
      <c r="Y37" s="128">
        <f t="shared" si="6"/>
        <v>44037.98000000001</v>
      </c>
    </row>
    <row r="38" spans="1:25" s="129" customFormat="1" ht="51.95" customHeight="1" x14ac:dyDescent="0.25">
      <c r="A38" s="119">
        <v>23</v>
      </c>
      <c r="B38" s="145" t="s">
        <v>74</v>
      </c>
      <c r="C38" s="146" t="s">
        <v>75</v>
      </c>
      <c r="D38" s="122">
        <v>3</v>
      </c>
      <c r="E38" s="146" t="s">
        <v>76</v>
      </c>
      <c r="F38" s="133">
        <v>360000</v>
      </c>
      <c r="G38" s="133"/>
      <c r="H38" s="133"/>
      <c r="I38" s="124">
        <v>0</v>
      </c>
      <c r="J38" s="123">
        <f t="shared" si="0"/>
        <v>16612.828795569912</v>
      </c>
      <c r="K38" s="125">
        <v>21.67</v>
      </c>
      <c r="L38" s="126">
        <v>0</v>
      </c>
      <c r="M38" s="125">
        <f t="shared" si="1"/>
        <v>360000.00000000006</v>
      </c>
      <c r="N38" s="126">
        <f t="shared" si="2"/>
        <v>0</v>
      </c>
      <c r="O38" s="127">
        <f t="shared" si="3"/>
        <v>360000.00000000006</v>
      </c>
      <c r="P38" s="127">
        <v>0</v>
      </c>
      <c r="Q38" s="128">
        <f t="shared" si="7"/>
        <v>9334.68</v>
      </c>
      <c r="R38" s="128">
        <f t="shared" si="8"/>
        <v>4943.8</v>
      </c>
      <c r="S38" s="123">
        <f t="shared" si="4"/>
        <v>75013.320000000007</v>
      </c>
      <c r="T38" s="147">
        <v>0</v>
      </c>
      <c r="U38" s="128">
        <f t="shared" si="9"/>
        <v>23092.75</v>
      </c>
      <c r="V38" s="128">
        <f t="shared" si="10"/>
        <v>11530.11</v>
      </c>
      <c r="W38" s="128">
        <f t="shared" si="11"/>
        <v>748.08</v>
      </c>
      <c r="X38" s="128">
        <f t="shared" si="5"/>
        <v>89291.8</v>
      </c>
      <c r="Y38" s="128">
        <f t="shared" si="6"/>
        <v>270708.20000000007</v>
      </c>
    </row>
    <row r="39" spans="1:25" s="129" customFormat="1" ht="51.95" customHeight="1" x14ac:dyDescent="0.25">
      <c r="A39" s="119">
        <v>24</v>
      </c>
      <c r="B39" s="145" t="s">
        <v>77</v>
      </c>
      <c r="C39" s="146" t="s">
        <v>40</v>
      </c>
      <c r="D39" s="122">
        <v>3</v>
      </c>
      <c r="E39" s="146" t="s">
        <v>76</v>
      </c>
      <c r="F39" s="133">
        <v>149614.68</v>
      </c>
      <c r="G39" s="133"/>
      <c r="H39" s="133"/>
      <c r="I39" s="124">
        <v>0</v>
      </c>
      <c r="J39" s="123">
        <f t="shared" si="0"/>
        <v>6904.2307337332713</v>
      </c>
      <c r="K39" s="125">
        <v>21.67</v>
      </c>
      <c r="L39" s="126">
        <v>0</v>
      </c>
      <c r="M39" s="125">
        <f t="shared" si="1"/>
        <v>149614.68</v>
      </c>
      <c r="N39" s="126">
        <f t="shared" si="2"/>
        <v>0</v>
      </c>
      <c r="O39" s="127">
        <f t="shared" si="3"/>
        <v>149614.68</v>
      </c>
      <c r="P39" s="127">
        <f>1190.12+160</f>
        <v>1350.12</v>
      </c>
      <c r="Q39" s="128">
        <f t="shared" si="7"/>
        <v>4293.9399999999996</v>
      </c>
      <c r="R39" s="128">
        <f t="shared" si="8"/>
        <v>4548.29</v>
      </c>
      <c r="S39" s="123">
        <f t="shared" si="4"/>
        <v>23438.52</v>
      </c>
      <c r="T39" s="147">
        <v>0</v>
      </c>
      <c r="U39" s="128">
        <f t="shared" si="9"/>
        <v>10622.64</v>
      </c>
      <c r="V39" s="128">
        <f t="shared" si="10"/>
        <v>10607.68</v>
      </c>
      <c r="W39" s="128">
        <f t="shared" si="11"/>
        <v>748.08</v>
      </c>
      <c r="X39" s="128">
        <f t="shared" si="5"/>
        <v>33630.869999999995</v>
      </c>
      <c r="Y39" s="128">
        <f t="shared" si="6"/>
        <v>115983.81</v>
      </c>
    </row>
    <row r="40" spans="1:25" s="129" customFormat="1" ht="51.95" customHeight="1" x14ac:dyDescent="0.25">
      <c r="A40" s="119">
        <v>31</v>
      </c>
      <c r="B40" s="145" t="s">
        <v>78</v>
      </c>
      <c r="C40" s="146" t="s">
        <v>79</v>
      </c>
      <c r="D40" s="122">
        <v>3</v>
      </c>
      <c r="E40" s="146" t="s">
        <v>76</v>
      </c>
      <c r="F40" s="133">
        <v>124676.7</v>
      </c>
      <c r="G40" s="133"/>
      <c r="H40" s="133"/>
      <c r="I40" s="124">
        <v>0</v>
      </c>
      <c r="J40" s="123">
        <f t="shared" si="0"/>
        <v>5753.4240886017533</v>
      </c>
      <c r="K40" s="125">
        <v>21.67</v>
      </c>
      <c r="L40" s="126">
        <v>0</v>
      </c>
      <c r="M40" s="125">
        <f t="shared" si="1"/>
        <v>124676.7</v>
      </c>
      <c r="N40" s="126">
        <f t="shared" si="2"/>
        <v>0</v>
      </c>
      <c r="O40" s="127">
        <f t="shared" si="3"/>
        <v>124676.7</v>
      </c>
      <c r="P40" s="127">
        <v>0</v>
      </c>
      <c r="Q40" s="128">
        <f t="shared" si="7"/>
        <v>3578.22</v>
      </c>
      <c r="R40" s="128">
        <f t="shared" si="8"/>
        <v>3790.17</v>
      </c>
      <c r="S40" s="123">
        <f t="shared" si="4"/>
        <v>17910.009999999998</v>
      </c>
      <c r="T40" s="147">
        <v>0</v>
      </c>
      <c r="U40" s="128">
        <f t="shared" si="9"/>
        <v>8852.0499999999993</v>
      </c>
      <c r="V40" s="128">
        <f t="shared" si="10"/>
        <v>8839.58</v>
      </c>
      <c r="W40" s="128">
        <f t="shared" si="11"/>
        <v>748.08</v>
      </c>
      <c r="X40" s="128">
        <f t="shared" si="5"/>
        <v>25278.399999999998</v>
      </c>
      <c r="Y40" s="128">
        <f t="shared" si="6"/>
        <v>99398.3</v>
      </c>
    </row>
    <row r="41" spans="1:25" s="129" customFormat="1" ht="51.95" customHeight="1" x14ac:dyDescent="0.25">
      <c r="A41" s="119">
        <v>26</v>
      </c>
      <c r="B41" s="145" t="s">
        <v>80</v>
      </c>
      <c r="C41" s="146" t="s">
        <v>44</v>
      </c>
      <c r="D41" s="122">
        <v>3</v>
      </c>
      <c r="E41" s="146" t="s">
        <v>76</v>
      </c>
      <c r="F41" s="133">
        <v>98428.97</v>
      </c>
      <c r="G41" s="133"/>
      <c r="H41" s="133"/>
      <c r="I41" s="124">
        <v>0</v>
      </c>
      <c r="J41" s="123">
        <f t="shared" si="0"/>
        <v>4542.1767420396855</v>
      </c>
      <c r="K41" s="125">
        <v>21.67</v>
      </c>
      <c r="L41" s="126">
        <v>0</v>
      </c>
      <c r="M41" s="125">
        <f t="shared" si="1"/>
        <v>98428.969999999987</v>
      </c>
      <c r="N41" s="126">
        <f t="shared" si="2"/>
        <v>0</v>
      </c>
      <c r="O41" s="127">
        <f t="shared" si="3"/>
        <v>98428.969999999987</v>
      </c>
      <c r="P41" s="127">
        <v>0</v>
      </c>
      <c r="Q41" s="128">
        <f t="shared" si="7"/>
        <v>2824.91</v>
      </c>
      <c r="R41" s="128">
        <f t="shared" si="8"/>
        <v>2992.24</v>
      </c>
      <c r="S41" s="123">
        <f t="shared" si="4"/>
        <v>11735.89</v>
      </c>
      <c r="T41" s="147">
        <v>0</v>
      </c>
      <c r="U41" s="128">
        <f t="shared" si="9"/>
        <v>6988.46</v>
      </c>
      <c r="V41" s="128">
        <f t="shared" si="10"/>
        <v>6978.61</v>
      </c>
      <c r="W41" s="128">
        <f t="shared" si="11"/>
        <v>748.08</v>
      </c>
      <c r="X41" s="128">
        <f t="shared" si="5"/>
        <v>17553.04</v>
      </c>
      <c r="Y41" s="128">
        <f t="shared" si="6"/>
        <v>80875.929999999993</v>
      </c>
    </row>
    <row r="42" spans="1:25" s="129" customFormat="1" ht="51.95" customHeight="1" x14ac:dyDescent="0.25">
      <c r="A42" s="119">
        <v>27</v>
      </c>
      <c r="B42" s="145" t="s">
        <v>81</v>
      </c>
      <c r="C42" s="146" t="s">
        <v>44</v>
      </c>
      <c r="D42" s="122">
        <v>3</v>
      </c>
      <c r="E42" s="146" t="s">
        <v>76</v>
      </c>
      <c r="F42" s="133">
        <v>98428.97</v>
      </c>
      <c r="G42" s="133"/>
      <c r="H42" s="133"/>
      <c r="I42" s="124">
        <v>0</v>
      </c>
      <c r="J42" s="123">
        <f t="shared" si="0"/>
        <v>4542.1767420396855</v>
      </c>
      <c r="K42" s="125">
        <v>21.67</v>
      </c>
      <c r="L42" s="126">
        <v>0</v>
      </c>
      <c r="M42" s="125">
        <f t="shared" si="1"/>
        <v>98428.969999999987</v>
      </c>
      <c r="N42" s="126">
        <f t="shared" si="2"/>
        <v>0</v>
      </c>
      <c r="O42" s="127">
        <f t="shared" si="3"/>
        <v>98428.969999999987</v>
      </c>
      <c r="P42" s="127">
        <f>1190.12+160</f>
        <v>1350.12</v>
      </c>
      <c r="Q42" s="128">
        <f t="shared" si="7"/>
        <v>2824.91</v>
      </c>
      <c r="R42" s="128">
        <f t="shared" si="8"/>
        <v>2992.24</v>
      </c>
      <c r="S42" s="123">
        <f t="shared" si="4"/>
        <v>11398.36</v>
      </c>
      <c r="T42" s="147">
        <v>2838.24</v>
      </c>
      <c r="U42" s="128">
        <f t="shared" si="9"/>
        <v>6988.46</v>
      </c>
      <c r="V42" s="128">
        <f t="shared" si="10"/>
        <v>6978.61</v>
      </c>
      <c r="W42" s="128">
        <f t="shared" si="11"/>
        <v>748.08</v>
      </c>
      <c r="X42" s="128">
        <f t="shared" si="5"/>
        <v>21403.870000000003</v>
      </c>
      <c r="Y42" s="128">
        <f t="shared" si="6"/>
        <v>77025.099999999977</v>
      </c>
    </row>
    <row r="43" spans="1:25" s="129" customFormat="1" ht="51.95" customHeight="1" x14ac:dyDescent="0.25">
      <c r="A43" s="119">
        <v>29</v>
      </c>
      <c r="B43" s="145" t="s">
        <v>82</v>
      </c>
      <c r="C43" s="146" t="s">
        <v>44</v>
      </c>
      <c r="D43" s="122">
        <v>3</v>
      </c>
      <c r="E43" s="146" t="s">
        <v>76</v>
      </c>
      <c r="F43" s="133">
        <v>98428.97</v>
      </c>
      <c r="G43" s="133"/>
      <c r="H43" s="133"/>
      <c r="I43" s="124">
        <v>0</v>
      </c>
      <c r="J43" s="123">
        <f t="shared" si="0"/>
        <v>4542.1767420396855</v>
      </c>
      <c r="K43" s="125">
        <v>21.67</v>
      </c>
      <c r="L43" s="126">
        <v>0</v>
      </c>
      <c r="M43" s="125">
        <f t="shared" si="1"/>
        <v>98428.969999999987</v>
      </c>
      <c r="N43" s="126">
        <f t="shared" si="2"/>
        <v>0</v>
      </c>
      <c r="O43" s="127">
        <f t="shared" si="3"/>
        <v>98428.969999999987</v>
      </c>
      <c r="P43" s="127">
        <v>0</v>
      </c>
      <c r="Q43" s="128">
        <f t="shared" si="7"/>
        <v>2824.91</v>
      </c>
      <c r="R43" s="128">
        <f t="shared" si="8"/>
        <v>2992.24</v>
      </c>
      <c r="S43" s="123">
        <f t="shared" si="4"/>
        <v>11735.89</v>
      </c>
      <c r="T43" s="147">
        <v>2148.54</v>
      </c>
      <c r="U43" s="128">
        <f t="shared" si="9"/>
        <v>6988.46</v>
      </c>
      <c r="V43" s="128">
        <f t="shared" si="10"/>
        <v>6978.61</v>
      </c>
      <c r="W43" s="128">
        <f t="shared" si="11"/>
        <v>748.08</v>
      </c>
      <c r="X43" s="128">
        <f t="shared" si="5"/>
        <v>19701.580000000002</v>
      </c>
      <c r="Y43" s="128">
        <f t="shared" si="6"/>
        <v>78727.389999999985</v>
      </c>
    </row>
    <row r="44" spans="1:25" s="129" customFormat="1" ht="51.95" customHeight="1" x14ac:dyDescent="0.25">
      <c r="A44" s="119">
        <v>32</v>
      </c>
      <c r="B44" s="145" t="s">
        <v>83</v>
      </c>
      <c r="C44" s="146" t="s">
        <v>44</v>
      </c>
      <c r="D44" s="122">
        <v>3</v>
      </c>
      <c r="E44" s="146" t="s">
        <v>76</v>
      </c>
      <c r="F44" s="133">
        <v>98428.97</v>
      </c>
      <c r="G44" s="133"/>
      <c r="H44" s="133"/>
      <c r="I44" s="124">
        <v>0</v>
      </c>
      <c r="J44" s="123">
        <f t="shared" si="0"/>
        <v>4542.1767420396855</v>
      </c>
      <c r="K44" s="125">
        <v>21.67</v>
      </c>
      <c r="L44" s="126">
        <v>0</v>
      </c>
      <c r="M44" s="125">
        <f t="shared" si="1"/>
        <v>98428.969999999987</v>
      </c>
      <c r="N44" s="126">
        <f t="shared" si="2"/>
        <v>0</v>
      </c>
      <c r="O44" s="127">
        <f t="shared" si="3"/>
        <v>98428.969999999987</v>
      </c>
      <c r="P44" s="127">
        <f>1190.12+160</f>
        <v>1350.12</v>
      </c>
      <c r="Q44" s="128">
        <f t="shared" si="7"/>
        <v>2824.91</v>
      </c>
      <c r="R44" s="128">
        <f t="shared" si="8"/>
        <v>2992.24</v>
      </c>
      <c r="S44" s="123">
        <f t="shared" si="4"/>
        <v>11398.36</v>
      </c>
      <c r="T44" s="147">
        <v>2844.86</v>
      </c>
      <c r="U44" s="128">
        <f t="shared" si="9"/>
        <v>6988.46</v>
      </c>
      <c r="V44" s="128">
        <f t="shared" si="10"/>
        <v>6978.61</v>
      </c>
      <c r="W44" s="128">
        <f t="shared" si="11"/>
        <v>748.08</v>
      </c>
      <c r="X44" s="128">
        <f t="shared" si="5"/>
        <v>21410.49</v>
      </c>
      <c r="Y44" s="128">
        <f t="shared" si="6"/>
        <v>77018.479999999981</v>
      </c>
    </row>
    <row r="45" spans="1:25" s="129" customFormat="1" ht="51.95" customHeight="1" x14ac:dyDescent="0.25">
      <c r="A45" s="119">
        <v>356</v>
      </c>
      <c r="B45" s="145" t="s">
        <v>84</v>
      </c>
      <c r="C45" s="146" t="s">
        <v>44</v>
      </c>
      <c r="D45" s="122">
        <v>3</v>
      </c>
      <c r="E45" s="146" t="s">
        <v>76</v>
      </c>
      <c r="F45" s="133">
        <v>98428.97</v>
      </c>
      <c r="G45" s="133"/>
      <c r="H45" s="133"/>
      <c r="I45" s="124">
        <v>0</v>
      </c>
      <c r="J45" s="123">
        <f t="shared" si="0"/>
        <v>4542.1767420396855</v>
      </c>
      <c r="K45" s="125">
        <v>21.67</v>
      </c>
      <c r="L45" s="126">
        <v>0</v>
      </c>
      <c r="M45" s="125">
        <f t="shared" si="1"/>
        <v>98428.969999999987</v>
      </c>
      <c r="N45" s="126">
        <f t="shared" si="2"/>
        <v>0</v>
      </c>
      <c r="O45" s="127">
        <f t="shared" si="3"/>
        <v>98428.969999999987</v>
      </c>
      <c r="P45" s="127"/>
      <c r="Q45" s="128">
        <f t="shared" si="7"/>
        <v>2824.91</v>
      </c>
      <c r="R45" s="128">
        <f t="shared" si="8"/>
        <v>2992.24</v>
      </c>
      <c r="S45" s="123">
        <f t="shared" si="4"/>
        <v>11735.89</v>
      </c>
      <c r="T45" s="147">
        <v>0</v>
      </c>
      <c r="U45" s="128">
        <f t="shared" si="9"/>
        <v>6988.46</v>
      </c>
      <c r="V45" s="128">
        <f t="shared" si="10"/>
        <v>6978.61</v>
      </c>
      <c r="W45" s="128">
        <f t="shared" si="11"/>
        <v>748.08</v>
      </c>
      <c r="X45" s="128">
        <f t="shared" si="5"/>
        <v>17553.04</v>
      </c>
      <c r="Y45" s="128">
        <f t="shared" si="6"/>
        <v>80875.929999999993</v>
      </c>
    </row>
    <row r="46" spans="1:25" s="129" customFormat="1" ht="51.95" customHeight="1" x14ac:dyDescent="0.25">
      <c r="A46" s="119">
        <v>358</v>
      </c>
      <c r="B46" s="145" t="s">
        <v>85</v>
      </c>
      <c r="C46" s="146" t="s">
        <v>86</v>
      </c>
      <c r="D46" s="122">
        <v>3</v>
      </c>
      <c r="E46" s="146" t="s">
        <v>76</v>
      </c>
      <c r="F46" s="133">
        <v>78743.179999999993</v>
      </c>
      <c r="G46" s="133"/>
      <c r="H46" s="133"/>
      <c r="I46" s="124">
        <v>0</v>
      </c>
      <c r="J46" s="123">
        <f t="shared" si="0"/>
        <v>3633.741578218735</v>
      </c>
      <c r="K46" s="125">
        <v>21.67</v>
      </c>
      <c r="L46" s="126">
        <v>0</v>
      </c>
      <c r="M46" s="125">
        <f t="shared" si="1"/>
        <v>78743.179999999993</v>
      </c>
      <c r="N46" s="126">
        <f t="shared" si="2"/>
        <v>0</v>
      </c>
      <c r="O46" s="127">
        <f t="shared" si="3"/>
        <v>78743.179999999993</v>
      </c>
      <c r="P46" s="127"/>
      <c r="Q46" s="128">
        <f t="shared" si="7"/>
        <v>2259.9299999999998</v>
      </c>
      <c r="R46" s="128">
        <f t="shared" si="8"/>
        <v>2393.79</v>
      </c>
      <c r="S46" s="123">
        <f t="shared" si="4"/>
        <v>7105.3</v>
      </c>
      <c r="T46" s="147">
        <v>0</v>
      </c>
      <c r="U46" s="128">
        <f t="shared" si="9"/>
        <v>5590.77</v>
      </c>
      <c r="V46" s="128">
        <f t="shared" si="10"/>
        <v>5582.89</v>
      </c>
      <c r="W46" s="128">
        <f t="shared" si="11"/>
        <v>748.08</v>
      </c>
      <c r="X46" s="128">
        <f t="shared" si="5"/>
        <v>11759.02</v>
      </c>
      <c r="Y46" s="128">
        <f t="shared" si="6"/>
        <v>66984.159999999989</v>
      </c>
    </row>
    <row r="47" spans="1:25" s="129" customFormat="1" ht="51.95" customHeight="1" x14ac:dyDescent="0.25">
      <c r="A47" s="119">
        <v>30</v>
      </c>
      <c r="B47" s="145" t="s">
        <v>87</v>
      </c>
      <c r="C47" s="146" t="s">
        <v>88</v>
      </c>
      <c r="D47" s="122">
        <v>3</v>
      </c>
      <c r="E47" s="146" t="s">
        <v>76</v>
      </c>
      <c r="F47" s="133">
        <v>72181.25</v>
      </c>
      <c r="G47" s="133"/>
      <c r="H47" s="133"/>
      <c r="I47" s="124">
        <v>0</v>
      </c>
      <c r="J47" s="123">
        <f t="shared" si="0"/>
        <v>3330.9298569450852</v>
      </c>
      <c r="K47" s="125">
        <v>21.67</v>
      </c>
      <c r="L47" s="126">
        <v>0</v>
      </c>
      <c r="M47" s="125">
        <f t="shared" si="1"/>
        <v>72181.25</v>
      </c>
      <c r="N47" s="126">
        <f t="shared" si="2"/>
        <v>0</v>
      </c>
      <c r="O47" s="127">
        <f t="shared" si="3"/>
        <v>72181.25</v>
      </c>
      <c r="P47" s="127">
        <v>0</v>
      </c>
      <c r="Q47" s="128">
        <f t="shared" si="7"/>
        <v>2071.6</v>
      </c>
      <c r="R47" s="128">
        <f t="shared" si="8"/>
        <v>2194.31</v>
      </c>
      <c r="S47" s="123">
        <f t="shared" si="4"/>
        <v>5778.91</v>
      </c>
      <c r="T47" s="147">
        <v>0</v>
      </c>
      <c r="U47" s="128">
        <f t="shared" si="9"/>
        <v>5124.87</v>
      </c>
      <c r="V47" s="128">
        <f t="shared" si="10"/>
        <v>5117.6499999999996</v>
      </c>
      <c r="W47" s="128">
        <f t="shared" si="11"/>
        <v>748.08</v>
      </c>
      <c r="X47" s="128">
        <f t="shared" si="5"/>
        <v>10044.82</v>
      </c>
      <c r="Y47" s="128">
        <f t="shared" si="6"/>
        <v>62136.43</v>
      </c>
    </row>
    <row r="48" spans="1:25" s="129" customFormat="1" ht="51.95" customHeight="1" x14ac:dyDescent="0.25">
      <c r="A48" s="119">
        <v>35</v>
      </c>
      <c r="B48" s="145" t="s">
        <v>89</v>
      </c>
      <c r="C48" s="146" t="s">
        <v>72</v>
      </c>
      <c r="D48" s="122">
        <v>3</v>
      </c>
      <c r="E48" s="146" t="s">
        <v>76</v>
      </c>
      <c r="F48" s="133">
        <v>48558.3</v>
      </c>
      <c r="G48" s="133"/>
      <c r="H48" s="133"/>
      <c r="I48" s="124">
        <v>0</v>
      </c>
      <c r="J48" s="123">
        <f t="shared" si="0"/>
        <v>2240.8075680664515</v>
      </c>
      <c r="K48" s="125">
        <v>21.67</v>
      </c>
      <c r="L48" s="126">
        <v>0</v>
      </c>
      <c r="M48" s="125">
        <f t="shared" si="1"/>
        <v>48558.30000000001</v>
      </c>
      <c r="N48" s="126">
        <f t="shared" si="2"/>
        <v>0</v>
      </c>
      <c r="O48" s="127">
        <f t="shared" si="3"/>
        <v>48558.30000000001</v>
      </c>
      <c r="P48" s="127">
        <v>0</v>
      </c>
      <c r="Q48" s="128">
        <f t="shared" si="7"/>
        <v>1393.62</v>
      </c>
      <c r="R48" s="128">
        <f t="shared" si="8"/>
        <v>1476.17</v>
      </c>
      <c r="S48" s="123">
        <f t="shared" si="4"/>
        <v>1650.53</v>
      </c>
      <c r="T48" s="147">
        <v>0</v>
      </c>
      <c r="U48" s="128">
        <f t="shared" si="9"/>
        <v>3447.64</v>
      </c>
      <c r="V48" s="128">
        <f t="shared" si="10"/>
        <v>3442.78</v>
      </c>
      <c r="W48" s="128">
        <f t="shared" si="11"/>
        <v>558.41999999999996</v>
      </c>
      <c r="X48" s="128">
        <f t="shared" si="5"/>
        <v>4520.32</v>
      </c>
      <c r="Y48" s="128">
        <f t="shared" si="6"/>
        <v>44037.98000000001</v>
      </c>
    </row>
    <row r="49" spans="1:25" s="129" customFormat="1" ht="51.95" customHeight="1" x14ac:dyDescent="0.25">
      <c r="A49" s="119">
        <v>36</v>
      </c>
      <c r="B49" s="145" t="s">
        <v>90</v>
      </c>
      <c r="C49" s="146" t="s">
        <v>72</v>
      </c>
      <c r="D49" s="122">
        <v>3</v>
      </c>
      <c r="E49" s="146" t="s">
        <v>76</v>
      </c>
      <c r="F49" s="133">
        <v>48558.3</v>
      </c>
      <c r="G49" s="133"/>
      <c r="H49" s="133"/>
      <c r="I49" s="124">
        <v>0</v>
      </c>
      <c r="J49" s="123">
        <f t="shared" si="0"/>
        <v>2240.8075680664515</v>
      </c>
      <c r="K49" s="125">
        <v>21.67</v>
      </c>
      <c r="L49" s="126">
        <v>0</v>
      </c>
      <c r="M49" s="125">
        <f t="shared" si="1"/>
        <v>48558.30000000001</v>
      </c>
      <c r="N49" s="126">
        <f t="shared" si="2"/>
        <v>0</v>
      </c>
      <c r="O49" s="127">
        <f t="shared" si="3"/>
        <v>48558.30000000001</v>
      </c>
      <c r="P49" s="127">
        <v>0</v>
      </c>
      <c r="Q49" s="128">
        <f t="shared" si="7"/>
        <v>1393.62</v>
      </c>
      <c r="R49" s="128">
        <f t="shared" si="8"/>
        <v>1476.17</v>
      </c>
      <c r="S49" s="123">
        <f t="shared" si="4"/>
        <v>1650.53</v>
      </c>
      <c r="T49" s="147">
        <v>0</v>
      </c>
      <c r="U49" s="128">
        <f t="shared" si="9"/>
        <v>3447.64</v>
      </c>
      <c r="V49" s="128">
        <f t="shared" si="10"/>
        <v>3442.78</v>
      </c>
      <c r="W49" s="128">
        <f t="shared" si="11"/>
        <v>558.41999999999996</v>
      </c>
      <c r="X49" s="128">
        <f t="shared" si="5"/>
        <v>4520.32</v>
      </c>
      <c r="Y49" s="128">
        <f t="shared" si="6"/>
        <v>44037.98000000001</v>
      </c>
    </row>
    <row r="50" spans="1:25" s="129" customFormat="1" ht="51.95" customHeight="1" x14ac:dyDescent="0.25">
      <c r="A50" s="119">
        <v>28</v>
      </c>
      <c r="B50" s="145" t="s">
        <v>91</v>
      </c>
      <c r="C50" s="146" t="s">
        <v>92</v>
      </c>
      <c r="D50" s="122">
        <v>3</v>
      </c>
      <c r="E50" s="146" t="s">
        <v>76</v>
      </c>
      <c r="F50" s="133">
        <v>32809.660000000003</v>
      </c>
      <c r="G50" s="133"/>
      <c r="H50" s="133"/>
      <c r="I50" s="124">
        <v>0</v>
      </c>
      <c r="J50" s="123">
        <f t="shared" si="0"/>
        <v>1514.0590678357175</v>
      </c>
      <c r="K50" s="125">
        <v>21.67</v>
      </c>
      <c r="L50" s="126">
        <v>0</v>
      </c>
      <c r="M50" s="125">
        <f t="shared" si="1"/>
        <v>32809.660000000003</v>
      </c>
      <c r="N50" s="126">
        <f t="shared" si="2"/>
        <v>0</v>
      </c>
      <c r="O50" s="127">
        <f t="shared" si="3"/>
        <v>32809.660000000003</v>
      </c>
      <c r="P50" s="127">
        <v>0</v>
      </c>
      <c r="Q50" s="128">
        <f t="shared" si="7"/>
        <v>941.64</v>
      </c>
      <c r="R50" s="128">
        <f t="shared" si="8"/>
        <v>997.41</v>
      </c>
      <c r="S50" s="123">
        <f t="shared" si="4"/>
        <v>0</v>
      </c>
      <c r="T50" s="147">
        <v>0</v>
      </c>
      <c r="U50" s="128">
        <f t="shared" si="9"/>
        <v>2329.4899999999998</v>
      </c>
      <c r="V50" s="128">
        <f t="shared" si="10"/>
        <v>2326.1999999999998</v>
      </c>
      <c r="W50" s="128">
        <f t="shared" si="11"/>
        <v>377.31</v>
      </c>
      <c r="X50" s="128">
        <f t="shared" si="5"/>
        <v>1939.05</v>
      </c>
      <c r="Y50" s="128">
        <f t="shared" si="6"/>
        <v>30870.610000000004</v>
      </c>
    </row>
    <row r="51" spans="1:25" s="129" customFormat="1" ht="51.95" customHeight="1" x14ac:dyDescent="0.25">
      <c r="A51" s="119">
        <v>37</v>
      </c>
      <c r="B51" s="145" t="s">
        <v>93</v>
      </c>
      <c r="C51" s="146" t="s">
        <v>59</v>
      </c>
      <c r="D51" s="122">
        <v>4</v>
      </c>
      <c r="E51" s="146" t="s">
        <v>94</v>
      </c>
      <c r="F51" s="133">
        <v>360000</v>
      </c>
      <c r="G51" s="133"/>
      <c r="H51" s="133"/>
      <c r="I51" s="124">
        <v>0</v>
      </c>
      <c r="J51" s="123">
        <f t="shared" si="0"/>
        <v>16612.828795569912</v>
      </c>
      <c r="K51" s="125">
        <v>21.67</v>
      </c>
      <c r="L51" s="126">
        <v>0</v>
      </c>
      <c r="M51" s="125">
        <f t="shared" si="1"/>
        <v>360000.00000000006</v>
      </c>
      <c r="N51" s="126">
        <f>J51*L51</f>
        <v>0</v>
      </c>
      <c r="O51" s="127">
        <f t="shared" si="3"/>
        <v>360000.00000000006</v>
      </c>
      <c r="P51" s="127">
        <v>0</v>
      </c>
      <c r="Q51" s="128">
        <f t="shared" si="7"/>
        <v>9334.68</v>
      </c>
      <c r="R51" s="128">
        <f t="shared" si="8"/>
        <v>4943.8</v>
      </c>
      <c r="S51" s="123">
        <f t="shared" si="4"/>
        <v>75013.320000000007</v>
      </c>
      <c r="T51" s="147">
        <v>0</v>
      </c>
      <c r="U51" s="128">
        <f t="shared" si="9"/>
        <v>23092.75</v>
      </c>
      <c r="V51" s="128">
        <f t="shared" si="10"/>
        <v>11530.11</v>
      </c>
      <c r="W51" s="128">
        <f t="shared" si="11"/>
        <v>748.08</v>
      </c>
      <c r="X51" s="128">
        <f t="shared" si="5"/>
        <v>89291.8</v>
      </c>
      <c r="Y51" s="128">
        <f t="shared" si="6"/>
        <v>270708.20000000007</v>
      </c>
    </row>
    <row r="52" spans="1:25" s="129" customFormat="1" ht="51.95" customHeight="1" x14ac:dyDescent="0.25">
      <c r="A52" s="119">
        <v>38</v>
      </c>
      <c r="B52" s="145" t="s">
        <v>95</v>
      </c>
      <c r="C52" s="146" t="s">
        <v>40</v>
      </c>
      <c r="D52" s="122">
        <v>4</v>
      </c>
      <c r="E52" s="146" t="s">
        <v>94</v>
      </c>
      <c r="F52" s="133">
        <v>149614.68</v>
      </c>
      <c r="G52" s="133"/>
      <c r="H52" s="133"/>
      <c r="I52" s="124">
        <v>0</v>
      </c>
      <c r="J52" s="123">
        <f t="shared" si="0"/>
        <v>6904.2307337332713</v>
      </c>
      <c r="K52" s="125">
        <v>21.67</v>
      </c>
      <c r="L52" s="126">
        <v>0</v>
      </c>
      <c r="M52" s="125">
        <f t="shared" si="1"/>
        <v>149614.68</v>
      </c>
      <c r="N52" s="126">
        <f t="shared" si="2"/>
        <v>0</v>
      </c>
      <c r="O52" s="127">
        <f t="shared" si="3"/>
        <v>149614.68</v>
      </c>
      <c r="P52" s="127">
        <v>0</v>
      </c>
      <c r="Q52" s="128">
        <f t="shared" si="7"/>
        <v>4293.9399999999996</v>
      </c>
      <c r="R52" s="128">
        <f t="shared" si="8"/>
        <v>4548.29</v>
      </c>
      <c r="S52" s="123">
        <f t="shared" si="4"/>
        <v>23776.05</v>
      </c>
      <c r="T52" s="147">
        <v>0</v>
      </c>
      <c r="U52" s="128">
        <f t="shared" si="9"/>
        <v>10622.64</v>
      </c>
      <c r="V52" s="128">
        <f t="shared" si="10"/>
        <v>10607.68</v>
      </c>
      <c r="W52" s="128">
        <f t="shared" si="11"/>
        <v>748.08</v>
      </c>
      <c r="X52" s="128">
        <f t="shared" si="5"/>
        <v>32618.28</v>
      </c>
      <c r="Y52" s="128">
        <f t="shared" si="6"/>
        <v>116996.4</v>
      </c>
    </row>
    <row r="53" spans="1:25" s="129" customFormat="1" ht="51.95" customHeight="1" x14ac:dyDescent="0.25">
      <c r="A53" s="119">
        <v>40</v>
      </c>
      <c r="B53" s="145" t="s">
        <v>96</v>
      </c>
      <c r="C53" s="146" t="s">
        <v>40</v>
      </c>
      <c r="D53" s="122">
        <v>4</v>
      </c>
      <c r="E53" s="146" t="s">
        <v>94</v>
      </c>
      <c r="F53" s="133">
        <v>149614.68</v>
      </c>
      <c r="G53" s="133"/>
      <c r="H53" s="133"/>
      <c r="I53" s="124">
        <v>0</v>
      </c>
      <c r="J53" s="123">
        <f t="shared" si="0"/>
        <v>6904.2307337332713</v>
      </c>
      <c r="K53" s="125">
        <v>21.67</v>
      </c>
      <c r="L53" s="126">
        <v>0</v>
      </c>
      <c r="M53" s="125">
        <f t="shared" si="1"/>
        <v>149614.68</v>
      </c>
      <c r="N53" s="126">
        <f t="shared" si="2"/>
        <v>0</v>
      </c>
      <c r="O53" s="127">
        <f t="shared" si="3"/>
        <v>149614.68</v>
      </c>
      <c r="P53" s="127">
        <v>0</v>
      </c>
      <c r="Q53" s="128">
        <f t="shared" si="7"/>
        <v>4293.9399999999996</v>
      </c>
      <c r="R53" s="128">
        <f t="shared" si="8"/>
        <v>4548.29</v>
      </c>
      <c r="S53" s="123">
        <f t="shared" si="4"/>
        <v>23776.05</v>
      </c>
      <c r="T53" s="147">
        <v>0</v>
      </c>
      <c r="U53" s="128">
        <f t="shared" si="9"/>
        <v>10622.64</v>
      </c>
      <c r="V53" s="128">
        <f t="shared" si="10"/>
        <v>10607.68</v>
      </c>
      <c r="W53" s="128">
        <f t="shared" si="11"/>
        <v>748.08</v>
      </c>
      <c r="X53" s="128">
        <f t="shared" si="5"/>
        <v>32618.28</v>
      </c>
      <c r="Y53" s="128">
        <f t="shared" si="6"/>
        <v>116996.4</v>
      </c>
    </row>
    <row r="54" spans="1:25" s="129" customFormat="1" ht="51.95" customHeight="1" x14ac:dyDescent="0.25">
      <c r="A54" s="119">
        <v>39</v>
      </c>
      <c r="B54" s="145" t="s">
        <v>97</v>
      </c>
      <c r="C54" s="146" t="s">
        <v>79</v>
      </c>
      <c r="D54" s="122">
        <v>4</v>
      </c>
      <c r="E54" s="146" t="s">
        <v>94</v>
      </c>
      <c r="F54" s="133">
        <v>124676.7</v>
      </c>
      <c r="G54" s="133"/>
      <c r="H54" s="133"/>
      <c r="I54" s="124">
        <v>0</v>
      </c>
      <c r="J54" s="123">
        <f t="shared" si="0"/>
        <v>5753.4240886017533</v>
      </c>
      <c r="K54" s="125">
        <v>21.67</v>
      </c>
      <c r="L54" s="126">
        <v>0</v>
      </c>
      <c r="M54" s="125">
        <f t="shared" si="1"/>
        <v>124676.7</v>
      </c>
      <c r="N54" s="126">
        <f t="shared" si="2"/>
        <v>0</v>
      </c>
      <c r="O54" s="127">
        <f t="shared" si="3"/>
        <v>124676.7</v>
      </c>
      <c r="P54" s="127">
        <v>0</v>
      </c>
      <c r="Q54" s="128">
        <f t="shared" si="7"/>
        <v>3578.22</v>
      </c>
      <c r="R54" s="128">
        <f t="shared" si="8"/>
        <v>3790.17</v>
      </c>
      <c r="S54" s="123">
        <f t="shared" si="4"/>
        <v>17910.009999999998</v>
      </c>
      <c r="T54" s="147">
        <v>0</v>
      </c>
      <c r="U54" s="128">
        <f t="shared" si="9"/>
        <v>8852.0499999999993</v>
      </c>
      <c r="V54" s="128">
        <f t="shared" si="10"/>
        <v>8839.58</v>
      </c>
      <c r="W54" s="128">
        <f t="shared" si="11"/>
        <v>748.08</v>
      </c>
      <c r="X54" s="128">
        <f t="shared" si="5"/>
        <v>25278.399999999998</v>
      </c>
      <c r="Y54" s="128">
        <f t="shared" si="6"/>
        <v>99398.3</v>
      </c>
    </row>
    <row r="55" spans="1:25" s="129" customFormat="1" ht="51.95" customHeight="1" x14ac:dyDescent="0.25">
      <c r="A55" s="119">
        <v>42</v>
      </c>
      <c r="B55" s="145" t="s">
        <v>98</v>
      </c>
      <c r="C55" s="146" t="s">
        <v>44</v>
      </c>
      <c r="D55" s="122">
        <v>4</v>
      </c>
      <c r="E55" s="146" t="s">
        <v>94</v>
      </c>
      <c r="F55" s="133">
        <v>98428.97</v>
      </c>
      <c r="G55" s="133"/>
      <c r="H55" s="133"/>
      <c r="I55" s="124">
        <v>0</v>
      </c>
      <c r="J55" s="123">
        <f t="shared" si="0"/>
        <v>4542.1767420396855</v>
      </c>
      <c r="K55" s="125">
        <v>21.67</v>
      </c>
      <c r="L55" s="126">
        <v>0</v>
      </c>
      <c r="M55" s="125">
        <f t="shared" si="1"/>
        <v>98428.969999999987</v>
      </c>
      <c r="N55" s="126">
        <f t="shared" si="2"/>
        <v>0</v>
      </c>
      <c r="O55" s="127">
        <f t="shared" si="3"/>
        <v>98428.969999999987</v>
      </c>
      <c r="P55" s="127">
        <v>0</v>
      </c>
      <c r="Q55" s="128">
        <f t="shared" si="7"/>
        <v>2824.91</v>
      </c>
      <c r="R55" s="128">
        <f t="shared" si="8"/>
        <v>2992.24</v>
      </c>
      <c r="S55" s="123">
        <f t="shared" si="4"/>
        <v>11735.89</v>
      </c>
      <c r="T55" s="147">
        <v>0</v>
      </c>
      <c r="U55" s="128">
        <f t="shared" si="9"/>
        <v>6988.46</v>
      </c>
      <c r="V55" s="128">
        <f t="shared" si="10"/>
        <v>6978.61</v>
      </c>
      <c r="W55" s="128">
        <f t="shared" si="11"/>
        <v>748.08</v>
      </c>
      <c r="X55" s="128">
        <f t="shared" si="5"/>
        <v>17553.04</v>
      </c>
      <c r="Y55" s="128">
        <f t="shared" si="6"/>
        <v>80875.929999999993</v>
      </c>
    </row>
    <row r="56" spans="1:25" s="129" customFormat="1" ht="51.95" customHeight="1" x14ac:dyDescent="0.25">
      <c r="A56" s="119">
        <v>43</v>
      </c>
      <c r="B56" s="145" t="s">
        <v>99</v>
      </c>
      <c r="C56" s="146" t="s">
        <v>44</v>
      </c>
      <c r="D56" s="122">
        <v>4</v>
      </c>
      <c r="E56" s="146" t="s">
        <v>94</v>
      </c>
      <c r="F56" s="133">
        <v>98428.97</v>
      </c>
      <c r="G56" s="133"/>
      <c r="H56" s="133"/>
      <c r="I56" s="124">
        <v>0</v>
      </c>
      <c r="J56" s="123">
        <f t="shared" si="0"/>
        <v>4542.1767420396855</v>
      </c>
      <c r="K56" s="125">
        <v>21.67</v>
      </c>
      <c r="L56" s="126">
        <v>0</v>
      </c>
      <c r="M56" s="125">
        <f t="shared" si="1"/>
        <v>98428.969999999987</v>
      </c>
      <c r="N56" s="126">
        <f t="shared" si="2"/>
        <v>0</v>
      </c>
      <c r="O56" s="127">
        <f t="shared" si="3"/>
        <v>98428.969999999987</v>
      </c>
      <c r="P56" s="127">
        <v>0</v>
      </c>
      <c r="Q56" s="128">
        <f t="shared" si="7"/>
        <v>2824.91</v>
      </c>
      <c r="R56" s="128">
        <f t="shared" si="8"/>
        <v>2992.24</v>
      </c>
      <c r="S56" s="123">
        <f t="shared" si="4"/>
        <v>11735.89</v>
      </c>
      <c r="T56" s="147">
        <v>6481.67</v>
      </c>
      <c r="U56" s="128">
        <f t="shared" si="9"/>
        <v>6988.46</v>
      </c>
      <c r="V56" s="128">
        <f t="shared" si="10"/>
        <v>6978.61</v>
      </c>
      <c r="W56" s="128">
        <f t="shared" si="11"/>
        <v>748.08</v>
      </c>
      <c r="X56" s="128">
        <f t="shared" si="5"/>
        <v>24034.71</v>
      </c>
      <c r="Y56" s="128">
        <f t="shared" si="6"/>
        <v>74394.25999999998</v>
      </c>
    </row>
    <row r="57" spans="1:25" s="129" customFormat="1" ht="51.95" customHeight="1" x14ac:dyDescent="0.25">
      <c r="A57" s="119">
        <v>44</v>
      </c>
      <c r="B57" s="145" t="s">
        <v>100</v>
      </c>
      <c r="C57" s="146" t="s">
        <v>44</v>
      </c>
      <c r="D57" s="122">
        <v>4</v>
      </c>
      <c r="E57" s="146" t="s">
        <v>94</v>
      </c>
      <c r="F57" s="133">
        <v>98428.97</v>
      </c>
      <c r="G57" s="133"/>
      <c r="H57" s="133"/>
      <c r="I57" s="124">
        <v>0</v>
      </c>
      <c r="J57" s="123">
        <f t="shared" si="0"/>
        <v>4542.1767420396855</v>
      </c>
      <c r="K57" s="125">
        <v>21.67</v>
      </c>
      <c r="L57" s="126">
        <v>0</v>
      </c>
      <c r="M57" s="125">
        <f t="shared" si="1"/>
        <v>98428.969999999987</v>
      </c>
      <c r="N57" s="126">
        <f t="shared" si="2"/>
        <v>0</v>
      </c>
      <c r="O57" s="127">
        <f t="shared" si="3"/>
        <v>98428.969999999987</v>
      </c>
      <c r="P57" s="127">
        <v>0</v>
      </c>
      <c r="Q57" s="128">
        <f t="shared" si="7"/>
        <v>2824.91</v>
      </c>
      <c r="R57" s="128">
        <f t="shared" si="8"/>
        <v>2992.24</v>
      </c>
      <c r="S57" s="123">
        <f t="shared" si="4"/>
        <v>11735.89</v>
      </c>
      <c r="T57" s="147">
        <v>0</v>
      </c>
      <c r="U57" s="128">
        <f t="shared" si="9"/>
        <v>6988.46</v>
      </c>
      <c r="V57" s="128">
        <f t="shared" si="10"/>
        <v>6978.61</v>
      </c>
      <c r="W57" s="128">
        <f t="shared" si="11"/>
        <v>748.08</v>
      </c>
      <c r="X57" s="128">
        <f t="shared" si="5"/>
        <v>17553.04</v>
      </c>
      <c r="Y57" s="128">
        <f t="shared" si="6"/>
        <v>80875.929999999993</v>
      </c>
    </row>
    <row r="58" spans="1:25" s="129" customFormat="1" ht="51.95" customHeight="1" x14ac:dyDescent="0.25">
      <c r="A58" s="119">
        <v>45</v>
      </c>
      <c r="B58" s="145" t="s">
        <v>101</v>
      </c>
      <c r="C58" s="146" t="s">
        <v>102</v>
      </c>
      <c r="D58" s="122">
        <v>4</v>
      </c>
      <c r="E58" s="146" t="s">
        <v>94</v>
      </c>
      <c r="F58" s="133">
        <v>72181.25</v>
      </c>
      <c r="G58" s="133"/>
      <c r="H58" s="133"/>
      <c r="I58" s="124">
        <v>0</v>
      </c>
      <c r="J58" s="123">
        <f t="shared" si="0"/>
        <v>3330.9298569450852</v>
      </c>
      <c r="K58" s="125">
        <v>21.67</v>
      </c>
      <c r="L58" s="126">
        <v>0</v>
      </c>
      <c r="M58" s="125">
        <f t="shared" si="1"/>
        <v>72181.25</v>
      </c>
      <c r="N58" s="126">
        <f t="shared" si="2"/>
        <v>0</v>
      </c>
      <c r="O58" s="127">
        <f t="shared" si="3"/>
        <v>72181.25</v>
      </c>
      <c r="P58" s="127">
        <f>1190.12+160</f>
        <v>1350.12</v>
      </c>
      <c r="Q58" s="128">
        <f t="shared" si="7"/>
        <v>2071.6</v>
      </c>
      <c r="R58" s="128">
        <f t="shared" si="8"/>
        <v>2194.31</v>
      </c>
      <c r="S58" s="123">
        <f t="shared" si="4"/>
        <v>5508.89</v>
      </c>
      <c r="T58" s="147">
        <v>0</v>
      </c>
      <c r="U58" s="128">
        <f t="shared" si="9"/>
        <v>5124.87</v>
      </c>
      <c r="V58" s="128">
        <f t="shared" si="10"/>
        <v>5117.6499999999996</v>
      </c>
      <c r="W58" s="128">
        <f t="shared" si="11"/>
        <v>748.08</v>
      </c>
      <c r="X58" s="128">
        <f t="shared" si="5"/>
        <v>11124.92</v>
      </c>
      <c r="Y58" s="128">
        <f t="shared" si="6"/>
        <v>61056.33</v>
      </c>
    </row>
    <row r="59" spans="1:25" s="129" customFormat="1" ht="51.95" customHeight="1" x14ac:dyDescent="0.25">
      <c r="A59" s="119">
        <v>47</v>
      </c>
      <c r="B59" s="145" t="s">
        <v>103</v>
      </c>
      <c r="C59" s="146" t="s">
        <v>59</v>
      </c>
      <c r="D59" s="122">
        <v>5</v>
      </c>
      <c r="E59" s="146" t="s">
        <v>104</v>
      </c>
      <c r="F59" s="133">
        <v>360000</v>
      </c>
      <c r="G59" s="133"/>
      <c r="H59" s="133"/>
      <c r="I59" s="124">
        <v>0</v>
      </c>
      <c r="J59" s="123">
        <f t="shared" si="0"/>
        <v>16612.828795569912</v>
      </c>
      <c r="K59" s="125">
        <v>21.67</v>
      </c>
      <c r="L59" s="126">
        <v>0</v>
      </c>
      <c r="M59" s="125">
        <f t="shared" si="1"/>
        <v>360000.00000000006</v>
      </c>
      <c r="N59" s="126">
        <f t="shared" si="2"/>
        <v>0</v>
      </c>
      <c r="O59" s="127">
        <f t="shared" si="3"/>
        <v>360000.00000000006</v>
      </c>
      <c r="P59" s="127">
        <v>0</v>
      </c>
      <c r="Q59" s="128">
        <f t="shared" si="7"/>
        <v>9334.68</v>
      </c>
      <c r="R59" s="128">
        <f t="shared" si="8"/>
        <v>4943.8</v>
      </c>
      <c r="S59" s="123">
        <f t="shared" si="4"/>
        <v>75013.320000000007</v>
      </c>
      <c r="T59" s="147">
        <v>0</v>
      </c>
      <c r="U59" s="128">
        <f t="shared" si="9"/>
        <v>23092.75</v>
      </c>
      <c r="V59" s="128">
        <f t="shared" si="10"/>
        <v>11530.11</v>
      </c>
      <c r="W59" s="128">
        <f t="shared" si="11"/>
        <v>748.08</v>
      </c>
      <c r="X59" s="128">
        <f t="shared" si="5"/>
        <v>89291.8</v>
      </c>
      <c r="Y59" s="128">
        <f t="shared" si="6"/>
        <v>270708.20000000007</v>
      </c>
    </row>
    <row r="60" spans="1:25" s="129" customFormat="1" ht="51.95" customHeight="1" x14ac:dyDescent="0.25">
      <c r="A60" s="119">
        <v>49</v>
      </c>
      <c r="B60" s="145" t="s">
        <v>105</v>
      </c>
      <c r="C60" s="146" t="s">
        <v>40</v>
      </c>
      <c r="D60" s="122">
        <v>5</v>
      </c>
      <c r="E60" s="146" t="s">
        <v>104</v>
      </c>
      <c r="F60" s="133">
        <v>149614.68</v>
      </c>
      <c r="G60" s="133"/>
      <c r="H60" s="133"/>
      <c r="I60" s="124">
        <v>0</v>
      </c>
      <c r="J60" s="123">
        <f t="shared" si="0"/>
        <v>6904.2307337332713</v>
      </c>
      <c r="K60" s="125">
        <v>21.67</v>
      </c>
      <c r="L60" s="126">
        <v>0</v>
      </c>
      <c r="M60" s="125">
        <f t="shared" si="1"/>
        <v>149614.68</v>
      </c>
      <c r="N60" s="126">
        <f t="shared" si="2"/>
        <v>0</v>
      </c>
      <c r="O60" s="127">
        <f t="shared" si="3"/>
        <v>149614.68</v>
      </c>
      <c r="P60" s="127">
        <v>0</v>
      </c>
      <c r="Q60" s="128">
        <f t="shared" si="7"/>
        <v>4293.9399999999996</v>
      </c>
      <c r="R60" s="128">
        <f t="shared" si="8"/>
        <v>4548.29</v>
      </c>
      <c r="S60" s="123">
        <f t="shared" si="4"/>
        <v>23776.05</v>
      </c>
      <c r="T60" s="147">
        <v>0</v>
      </c>
      <c r="U60" s="128">
        <f t="shared" si="9"/>
        <v>10622.64</v>
      </c>
      <c r="V60" s="128">
        <f t="shared" si="10"/>
        <v>10607.68</v>
      </c>
      <c r="W60" s="128">
        <f t="shared" si="11"/>
        <v>748.08</v>
      </c>
      <c r="X60" s="128">
        <f t="shared" si="5"/>
        <v>32618.28</v>
      </c>
      <c r="Y60" s="128">
        <f t="shared" si="6"/>
        <v>116996.4</v>
      </c>
    </row>
    <row r="61" spans="1:25" s="129" customFormat="1" ht="51.95" customHeight="1" x14ac:dyDescent="0.25">
      <c r="A61" s="119">
        <v>48</v>
      </c>
      <c r="B61" s="145" t="s">
        <v>106</v>
      </c>
      <c r="C61" s="146" t="s">
        <v>79</v>
      </c>
      <c r="D61" s="122">
        <v>5</v>
      </c>
      <c r="E61" s="146" t="s">
        <v>104</v>
      </c>
      <c r="F61" s="133">
        <v>124676.7</v>
      </c>
      <c r="G61" s="133"/>
      <c r="H61" s="133"/>
      <c r="I61" s="124">
        <v>0</v>
      </c>
      <c r="J61" s="123">
        <f t="shared" si="0"/>
        <v>5753.4240886017533</v>
      </c>
      <c r="K61" s="125">
        <v>21.67</v>
      </c>
      <c r="L61" s="126">
        <v>0</v>
      </c>
      <c r="M61" s="125">
        <f t="shared" si="1"/>
        <v>124676.7</v>
      </c>
      <c r="N61" s="126">
        <f t="shared" si="2"/>
        <v>0</v>
      </c>
      <c r="O61" s="127">
        <f t="shared" si="3"/>
        <v>124676.7</v>
      </c>
      <c r="P61" s="127">
        <v>0</v>
      </c>
      <c r="Q61" s="128">
        <f t="shared" si="7"/>
        <v>3578.22</v>
      </c>
      <c r="R61" s="128">
        <f t="shared" si="8"/>
        <v>3790.17</v>
      </c>
      <c r="S61" s="123">
        <f t="shared" si="4"/>
        <v>17910.009999999998</v>
      </c>
      <c r="T61" s="147">
        <v>0</v>
      </c>
      <c r="U61" s="128">
        <f t="shared" si="9"/>
        <v>8852.0499999999993</v>
      </c>
      <c r="V61" s="128">
        <f t="shared" si="10"/>
        <v>8839.58</v>
      </c>
      <c r="W61" s="128">
        <f t="shared" si="11"/>
        <v>748.08</v>
      </c>
      <c r="X61" s="128">
        <f t="shared" si="5"/>
        <v>25278.399999999998</v>
      </c>
      <c r="Y61" s="128">
        <f t="shared" si="6"/>
        <v>99398.3</v>
      </c>
    </row>
    <row r="62" spans="1:25" s="129" customFormat="1" ht="51.95" customHeight="1" x14ac:dyDescent="0.25">
      <c r="A62" s="119">
        <v>50</v>
      </c>
      <c r="B62" s="145" t="s">
        <v>107</v>
      </c>
      <c r="C62" s="146" t="s">
        <v>44</v>
      </c>
      <c r="D62" s="122">
        <v>5</v>
      </c>
      <c r="E62" s="146" t="s">
        <v>104</v>
      </c>
      <c r="F62" s="133">
        <v>98428.97</v>
      </c>
      <c r="G62" s="133"/>
      <c r="H62" s="133"/>
      <c r="I62" s="124">
        <v>0</v>
      </c>
      <c r="J62" s="123">
        <f t="shared" si="0"/>
        <v>4542.1767420396855</v>
      </c>
      <c r="K62" s="125">
        <v>21.67</v>
      </c>
      <c r="L62" s="126">
        <v>0</v>
      </c>
      <c r="M62" s="125">
        <f t="shared" si="1"/>
        <v>98428.969999999987</v>
      </c>
      <c r="N62" s="126">
        <f t="shared" si="2"/>
        <v>0</v>
      </c>
      <c r="O62" s="127">
        <f t="shared" si="3"/>
        <v>98428.969999999987</v>
      </c>
      <c r="P62" s="127">
        <v>0</v>
      </c>
      <c r="Q62" s="128">
        <f t="shared" si="7"/>
        <v>2824.91</v>
      </c>
      <c r="R62" s="128">
        <f t="shared" si="8"/>
        <v>2992.24</v>
      </c>
      <c r="S62" s="123">
        <f t="shared" si="4"/>
        <v>11735.89</v>
      </c>
      <c r="T62" s="147">
        <v>0</v>
      </c>
      <c r="U62" s="128">
        <f t="shared" si="9"/>
        <v>6988.46</v>
      </c>
      <c r="V62" s="128">
        <f t="shared" si="10"/>
        <v>6978.61</v>
      </c>
      <c r="W62" s="128">
        <f t="shared" si="11"/>
        <v>748.08</v>
      </c>
      <c r="X62" s="128">
        <f t="shared" si="5"/>
        <v>17553.04</v>
      </c>
      <c r="Y62" s="128">
        <f t="shared" si="6"/>
        <v>80875.929999999993</v>
      </c>
    </row>
    <row r="63" spans="1:25" s="129" customFormat="1" ht="51.95" customHeight="1" x14ac:dyDescent="0.25">
      <c r="A63" s="119">
        <v>51</v>
      </c>
      <c r="B63" s="145" t="s">
        <v>108</v>
      </c>
      <c r="C63" s="146" t="s">
        <v>44</v>
      </c>
      <c r="D63" s="122">
        <v>5</v>
      </c>
      <c r="E63" s="146" t="s">
        <v>104</v>
      </c>
      <c r="F63" s="133">
        <v>98428.97</v>
      </c>
      <c r="G63" s="133"/>
      <c r="H63" s="133"/>
      <c r="I63" s="124">
        <v>0</v>
      </c>
      <c r="J63" s="123">
        <f t="shared" si="0"/>
        <v>4542.1767420396855</v>
      </c>
      <c r="K63" s="125">
        <v>21.67</v>
      </c>
      <c r="L63" s="126">
        <v>0</v>
      </c>
      <c r="M63" s="125">
        <f t="shared" si="1"/>
        <v>98428.969999999987</v>
      </c>
      <c r="N63" s="126">
        <f t="shared" si="2"/>
        <v>0</v>
      </c>
      <c r="O63" s="127">
        <f t="shared" si="3"/>
        <v>98428.969999999987</v>
      </c>
      <c r="P63" s="127">
        <v>0</v>
      </c>
      <c r="Q63" s="128">
        <f t="shared" si="7"/>
        <v>2824.91</v>
      </c>
      <c r="R63" s="128">
        <f t="shared" si="8"/>
        <v>2992.24</v>
      </c>
      <c r="S63" s="123">
        <f t="shared" si="4"/>
        <v>11735.89</v>
      </c>
      <c r="T63" s="147">
        <v>0</v>
      </c>
      <c r="U63" s="128">
        <f t="shared" si="9"/>
        <v>6988.46</v>
      </c>
      <c r="V63" s="128">
        <f t="shared" si="10"/>
        <v>6978.61</v>
      </c>
      <c r="W63" s="128">
        <f t="shared" si="11"/>
        <v>748.08</v>
      </c>
      <c r="X63" s="128">
        <f t="shared" si="5"/>
        <v>17553.04</v>
      </c>
      <c r="Y63" s="128">
        <f t="shared" si="6"/>
        <v>80875.929999999993</v>
      </c>
    </row>
    <row r="64" spans="1:25" s="129" customFormat="1" ht="51.95" customHeight="1" x14ac:dyDescent="0.25">
      <c r="A64" s="119">
        <v>56</v>
      </c>
      <c r="B64" s="145" t="s">
        <v>109</v>
      </c>
      <c r="C64" s="146" t="s">
        <v>44</v>
      </c>
      <c r="D64" s="122">
        <v>5</v>
      </c>
      <c r="E64" s="146" t="s">
        <v>104</v>
      </c>
      <c r="F64" s="133">
        <v>98428.97</v>
      </c>
      <c r="G64" s="133"/>
      <c r="H64" s="133"/>
      <c r="I64" s="124">
        <v>0</v>
      </c>
      <c r="J64" s="123">
        <f t="shared" si="0"/>
        <v>4542.1767420396855</v>
      </c>
      <c r="K64" s="125">
        <v>21.67</v>
      </c>
      <c r="L64" s="126">
        <v>0</v>
      </c>
      <c r="M64" s="125">
        <f t="shared" si="1"/>
        <v>98428.969999999987</v>
      </c>
      <c r="N64" s="126">
        <f t="shared" si="2"/>
        <v>0</v>
      </c>
      <c r="O64" s="127">
        <f t="shared" si="3"/>
        <v>98428.969999999987</v>
      </c>
      <c r="P64" s="127">
        <v>0</v>
      </c>
      <c r="Q64" s="128">
        <f t="shared" si="7"/>
        <v>2824.91</v>
      </c>
      <c r="R64" s="128">
        <f t="shared" si="8"/>
        <v>2992.24</v>
      </c>
      <c r="S64" s="123">
        <f t="shared" si="4"/>
        <v>11735.89</v>
      </c>
      <c r="T64" s="147">
        <v>0</v>
      </c>
      <c r="U64" s="128">
        <f t="shared" si="9"/>
        <v>6988.46</v>
      </c>
      <c r="V64" s="128">
        <f t="shared" si="10"/>
        <v>6978.61</v>
      </c>
      <c r="W64" s="128">
        <f t="shared" si="11"/>
        <v>748.08</v>
      </c>
      <c r="X64" s="128">
        <f t="shared" si="5"/>
        <v>17553.04</v>
      </c>
      <c r="Y64" s="128">
        <f t="shared" si="6"/>
        <v>80875.929999999993</v>
      </c>
    </row>
    <row r="65" spans="1:25" s="129" customFormat="1" ht="51.95" customHeight="1" x14ac:dyDescent="0.25">
      <c r="A65" s="119">
        <v>55</v>
      </c>
      <c r="B65" s="145" t="s">
        <v>110</v>
      </c>
      <c r="C65" s="146" t="s">
        <v>50</v>
      </c>
      <c r="D65" s="122">
        <v>5</v>
      </c>
      <c r="E65" s="146" t="s">
        <v>104</v>
      </c>
      <c r="F65" s="133">
        <v>78743.179999999993</v>
      </c>
      <c r="G65" s="133"/>
      <c r="H65" s="133"/>
      <c r="I65" s="124">
        <v>0</v>
      </c>
      <c r="J65" s="123">
        <f t="shared" si="0"/>
        <v>3633.741578218735</v>
      </c>
      <c r="K65" s="125">
        <v>21.67</v>
      </c>
      <c r="L65" s="126">
        <v>0</v>
      </c>
      <c r="M65" s="125">
        <f t="shared" si="1"/>
        <v>78743.179999999993</v>
      </c>
      <c r="N65" s="126">
        <f t="shared" si="2"/>
        <v>0</v>
      </c>
      <c r="O65" s="127">
        <f t="shared" si="3"/>
        <v>78743.179999999993</v>
      </c>
      <c r="P65" s="127">
        <v>0</v>
      </c>
      <c r="Q65" s="128">
        <f t="shared" si="7"/>
        <v>2259.9299999999998</v>
      </c>
      <c r="R65" s="128">
        <f t="shared" si="8"/>
        <v>2393.79</v>
      </c>
      <c r="S65" s="123">
        <f t="shared" si="4"/>
        <v>7105.3</v>
      </c>
      <c r="T65" s="147">
        <v>0</v>
      </c>
      <c r="U65" s="128">
        <f t="shared" si="9"/>
        <v>5590.77</v>
      </c>
      <c r="V65" s="128">
        <f t="shared" si="10"/>
        <v>5582.89</v>
      </c>
      <c r="W65" s="128">
        <f t="shared" si="11"/>
        <v>748.08</v>
      </c>
      <c r="X65" s="128">
        <f t="shared" si="5"/>
        <v>11759.02</v>
      </c>
      <c r="Y65" s="128">
        <f t="shared" si="6"/>
        <v>66984.159999999989</v>
      </c>
    </row>
    <row r="66" spans="1:25" s="129" customFormat="1" ht="51.95" customHeight="1" x14ac:dyDescent="0.25">
      <c r="A66" s="119">
        <v>52</v>
      </c>
      <c r="B66" s="145" t="s">
        <v>111</v>
      </c>
      <c r="C66" s="146" t="s">
        <v>88</v>
      </c>
      <c r="D66" s="122">
        <v>5</v>
      </c>
      <c r="E66" s="146" t="s">
        <v>104</v>
      </c>
      <c r="F66" s="133">
        <v>72181.25</v>
      </c>
      <c r="G66" s="133"/>
      <c r="H66" s="133"/>
      <c r="I66" s="124">
        <v>0</v>
      </c>
      <c r="J66" s="123">
        <f t="shared" si="0"/>
        <v>3330.9298569450852</v>
      </c>
      <c r="K66" s="125">
        <v>21.67</v>
      </c>
      <c r="L66" s="126">
        <v>0</v>
      </c>
      <c r="M66" s="125">
        <f t="shared" si="1"/>
        <v>72181.25</v>
      </c>
      <c r="N66" s="126">
        <f t="shared" si="2"/>
        <v>0</v>
      </c>
      <c r="O66" s="127">
        <f t="shared" si="3"/>
        <v>72181.25</v>
      </c>
      <c r="P66" s="127">
        <v>0</v>
      </c>
      <c r="Q66" s="128">
        <f t="shared" si="7"/>
        <v>2071.6</v>
      </c>
      <c r="R66" s="128">
        <f t="shared" si="8"/>
        <v>2194.31</v>
      </c>
      <c r="S66" s="123">
        <f t="shared" si="4"/>
        <v>5778.91</v>
      </c>
      <c r="T66" s="147">
        <v>0</v>
      </c>
      <c r="U66" s="128">
        <f t="shared" si="9"/>
        <v>5124.87</v>
      </c>
      <c r="V66" s="128">
        <f t="shared" si="10"/>
        <v>5117.6499999999996</v>
      </c>
      <c r="W66" s="128">
        <f t="shared" si="11"/>
        <v>748.08</v>
      </c>
      <c r="X66" s="128">
        <f t="shared" si="5"/>
        <v>10044.82</v>
      </c>
      <c r="Y66" s="128">
        <f t="shared" si="6"/>
        <v>62136.43</v>
      </c>
    </row>
    <row r="67" spans="1:25" s="129" customFormat="1" ht="51.95" customHeight="1" x14ac:dyDescent="0.25">
      <c r="A67" s="119">
        <v>53</v>
      </c>
      <c r="B67" s="145" t="s">
        <v>112</v>
      </c>
      <c r="C67" s="146" t="s">
        <v>88</v>
      </c>
      <c r="D67" s="122">
        <v>5</v>
      </c>
      <c r="E67" s="146" t="s">
        <v>104</v>
      </c>
      <c r="F67" s="133">
        <v>72181.25</v>
      </c>
      <c r="G67" s="133"/>
      <c r="H67" s="133"/>
      <c r="I67" s="124">
        <v>0</v>
      </c>
      <c r="J67" s="123">
        <f t="shared" si="0"/>
        <v>3330.9298569450852</v>
      </c>
      <c r="K67" s="125">
        <v>21.67</v>
      </c>
      <c r="L67" s="126">
        <v>0</v>
      </c>
      <c r="M67" s="125">
        <f t="shared" si="1"/>
        <v>72181.25</v>
      </c>
      <c r="N67" s="126">
        <f t="shared" si="2"/>
        <v>0</v>
      </c>
      <c r="O67" s="127">
        <f t="shared" si="3"/>
        <v>72181.25</v>
      </c>
      <c r="P67" s="127">
        <v>0</v>
      </c>
      <c r="Q67" s="128">
        <f t="shared" si="7"/>
        <v>2071.6</v>
      </c>
      <c r="R67" s="128">
        <f t="shared" si="8"/>
        <v>2194.31</v>
      </c>
      <c r="S67" s="123">
        <f t="shared" si="4"/>
        <v>5778.91</v>
      </c>
      <c r="T67" s="147">
        <v>0</v>
      </c>
      <c r="U67" s="128">
        <f t="shared" si="9"/>
        <v>5124.87</v>
      </c>
      <c r="V67" s="128">
        <f t="shared" si="10"/>
        <v>5117.6499999999996</v>
      </c>
      <c r="W67" s="128">
        <f t="shared" si="11"/>
        <v>748.08</v>
      </c>
      <c r="X67" s="128">
        <f t="shared" si="5"/>
        <v>10044.82</v>
      </c>
      <c r="Y67" s="128">
        <f t="shared" si="6"/>
        <v>62136.43</v>
      </c>
    </row>
    <row r="68" spans="1:25" s="129" customFormat="1" ht="51.95" customHeight="1" x14ac:dyDescent="0.25">
      <c r="A68" s="119">
        <v>54</v>
      </c>
      <c r="B68" s="145" t="s">
        <v>113</v>
      </c>
      <c r="C68" s="146" t="s">
        <v>92</v>
      </c>
      <c r="D68" s="122">
        <v>5</v>
      </c>
      <c r="E68" s="146" t="s">
        <v>104</v>
      </c>
      <c r="F68" s="133">
        <v>32809.660000000003</v>
      </c>
      <c r="G68" s="133"/>
      <c r="H68" s="133"/>
      <c r="I68" s="124">
        <v>0</v>
      </c>
      <c r="J68" s="123">
        <f t="shared" si="0"/>
        <v>1514.0590678357175</v>
      </c>
      <c r="K68" s="125">
        <v>21.67</v>
      </c>
      <c r="L68" s="126">
        <v>0</v>
      </c>
      <c r="M68" s="125">
        <f t="shared" si="1"/>
        <v>32809.660000000003</v>
      </c>
      <c r="N68" s="126">
        <f t="shared" si="2"/>
        <v>0</v>
      </c>
      <c r="O68" s="127">
        <f t="shared" si="3"/>
        <v>32809.660000000003</v>
      </c>
      <c r="P68" s="127">
        <v>0</v>
      </c>
      <c r="Q68" s="128">
        <f t="shared" si="7"/>
        <v>941.64</v>
      </c>
      <c r="R68" s="128">
        <f t="shared" si="8"/>
        <v>997.41</v>
      </c>
      <c r="S68" s="123">
        <f t="shared" si="4"/>
        <v>0</v>
      </c>
      <c r="T68" s="147">
        <v>0</v>
      </c>
      <c r="U68" s="128">
        <f t="shared" si="9"/>
        <v>2329.4899999999998</v>
      </c>
      <c r="V68" s="128">
        <f t="shared" si="10"/>
        <v>2326.1999999999998</v>
      </c>
      <c r="W68" s="128">
        <f t="shared" si="11"/>
        <v>377.31</v>
      </c>
      <c r="X68" s="128">
        <f t="shared" si="5"/>
        <v>1939.05</v>
      </c>
      <c r="Y68" s="128">
        <f t="shared" si="6"/>
        <v>30870.610000000004</v>
      </c>
    </row>
    <row r="69" spans="1:25" s="129" customFormat="1" ht="51.95" customHeight="1" x14ac:dyDescent="0.25">
      <c r="A69" s="119">
        <v>58</v>
      </c>
      <c r="B69" s="145" t="s">
        <v>114</v>
      </c>
      <c r="C69" s="146" t="s">
        <v>115</v>
      </c>
      <c r="D69" s="122">
        <v>6</v>
      </c>
      <c r="E69" s="146" t="s">
        <v>116</v>
      </c>
      <c r="F69" s="133">
        <v>288725</v>
      </c>
      <c r="G69" s="133"/>
      <c r="H69" s="133"/>
      <c r="I69" s="124">
        <v>0</v>
      </c>
      <c r="J69" s="123">
        <f t="shared" si="0"/>
        <v>13323.719427780341</v>
      </c>
      <c r="K69" s="125">
        <v>21.67</v>
      </c>
      <c r="L69" s="126">
        <v>0</v>
      </c>
      <c r="M69" s="125">
        <f t="shared" si="1"/>
        <v>288725</v>
      </c>
      <c r="N69" s="126">
        <f t="shared" si="2"/>
        <v>0</v>
      </c>
      <c r="O69" s="127">
        <f t="shared" si="3"/>
        <v>288725</v>
      </c>
      <c r="P69" s="127">
        <v>0</v>
      </c>
      <c r="Q69" s="128">
        <f t="shared" si="7"/>
        <v>8286.41</v>
      </c>
      <c r="R69" s="128">
        <f t="shared" si="8"/>
        <v>4943.8</v>
      </c>
      <c r="S69" s="123">
        <f t="shared" si="4"/>
        <v>57456.63</v>
      </c>
      <c r="T69" s="147">
        <v>0</v>
      </c>
      <c r="U69" s="128">
        <f t="shared" si="9"/>
        <v>20499.48</v>
      </c>
      <c r="V69" s="128">
        <f t="shared" si="10"/>
        <v>11530.11</v>
      </c>
      <c r="W69" s="128">
        <f t="shared" si="11"/>
        <v>748.08</v>
      </c>
      <c r="X69" s="128">
        <f t="shared" si="5"/>
        <v>70686.84</v>
      </c>
      <c r="Y69" s="128">
        <f t="shared" si="6"/>
        <v>218038.16</v>
      </c>
    </row>
    <row r="70" spans="1:25" s="129" customFormat="1" ht="51.95" customHeight="1" x14ac:dyDescent="0.25">
      <c r="A70" s="119">
        <v>373</v>
      </c>
      <c r="B70" s="145" t="s">
        <v>117</v>
      </c>
      <c r="C70" s="146" t="s">
        <v>79</v>
      </c>
      <c r="D70" s="122">
        <v>6</v>
      </c>
      <c r="E70" s="146" t="s">
        <v>116</v>
      </c>
      <c r="F70" s="133">
        <v>124676.7</v>
      </c>
      <c r="G70" s="133">
        <v>0</v>
      </c>
      <c r="H70" s="133"/>
      <c r="I70" s="124">
        <v>44543</v>
      </c>
      <c r="J70" s="123">
        <f t="shared" si="0"/>
        <v>5753.4240886017533</v>
      </c>
      <c r="K70" s="125">
        <v>21.67</v>
      </c>
      <c r="L70" s="126">
        <v>0</v>
      </c>
      <c r="M70" s="125">
        <f t="shared" si="1"/>
        <v>124676.7</v>
      </c>
      <c r="N70" s="126">
        <f t="shared" si="2"/>
        <v>0</v>
      </c>
      <c r="O70" s="127">
        <f t="shared" si="3"/>
        <v>124676.7</v>
      </c>
      <c r="P70" s="127"/>
      <c r="Q70" s="128">
        <f t="shared" si="7"/>
        <v>3578.22</v>
      </c>
      <c r="R70" s="128">
        <f t="shared" si="8"/>
        <v>3790.17</v>
      </c>
      <c r="S70" s="123">
        <f t="shared" si="4"/>
        <v>17910.009999999998</v>
      </c>
      <c r="T70" s="147">
        <v>0</v>
      </c>
      <c r="U70" s="128">
        <f t="shared" si="9"/>
        <v>8852.0499999999993</v>
      </c>
      <c r="V70" s="128">
        <f t="shared" si="10"/>
        <v>8839.58</v>
      </c>
      <c r="W70" s="128">
        <f t="shared" si="11"/>
        <v>748.08</v>
      </c>
      <c r="X70" s="128">
        <f t="shared" si="5"/>
        <v>25278.399999999998</v>
      </c>
      <c r="Y70" s="128">
        <f t="shared" si="6"/>
        <v>99398.3</v>
      </c>
    </row>
    <row r="71" spans="1:25" s="129" customFormat="1" ht="51.95" customHeight="1" x14ac:dyDescent="0.25">
      <c r="A71" s="119">
        <v>59</v>
      </c>
      <c r="B71" s="145" t="s">
        <v>118</v>
      </c>
      <c r="C71" s="146" t="s">
        <v>119</v>
      </c>
      <c r="D71" s="122">
        <v>6</v>
      </c>
      <c r="E71" s="146" t="s">
        <v>116</v>
      </c>
      <c r="F71" s="133">
        <v>118114.78</v>
      </c>
      <c r="G71" s="133"/>
      <c r="H71" s="133"/>
      <c r="I71" s="124">
        <v>0</v>
      </c>
      <c r="J71" s="123">
        <f t="shared" si="0"/>
        <v>5450.6128287955698</v>
      </c>
      <c r="K71" s="125">
        <v>21.67</v>
      </c>
      <c r="L71" s="126">
        <v>0</v>
      </c>
      <c r="M71" s="125">
        <f t="shared" si="1"/>
        <v>118114.78000000001</v>
      </c>
      <c r="N71" s="126">
        <f t="shared" si="2"/>
        <v>0</v>
      </c>
      <c r="O71" s="127">
        <f t="shared" si="3"/>
        <v>118114.78000000001</v>
      </c>
      <c r="P71" s="127">
        <v>0</v>
      </c>
      <c r="Q71" s="128">
        <f t="shared" si="7"/>
        <v>3389.89</v>
      </c>
      <c r="R71" s="128">
        <f t="shared" si="8"/>
        <v>3590.69</v>
      </c>
      <c r="S71" s="123">
        <f t="shared" si="4"/>
        <v>16366.49</v>
      </c>
      <c r="T71" s="147">
        <v>0</v>
      </c>
      <c r="U71" s="128">
        <f t="shared" si="9"/>
        <v>8386.15</v>
      </c>
      <c r="V71" s="128">
        <f t="shared" si="10"/>
        <v>8374.34</v>
      </c>
      <c r="W71" s="128">
        <f t="shared" si="11"/>
        <v>748.08</v>
      </c>
      <c r="X71" s="128">
        <f t="shared" si="5"/>
        <v>23347.07</v>
      </c>
      <c r="Y71" s="128">
        <f t="shared" si="6"/>
        <v>94767.710000000021</v>
      </c>
    </row>
    <row r="72" spans="1:25" s="129" customFormat="1" ht="51.95" customHeight="1" x14ac:dyDescent="0.25">
      <c r="A72" s="119">
        <v>64</v>
      </c>
      <c r="B72" s="145" t="s">
        <v>120</v>
      </c>
      <c r="C72" s="146" t="s">
        <v>44</v>
      </c>
      <c r="D72" s="122">
        <v>6</v>
      </c>
      <c r="E72" s="146" t="s">
        <v>116</v>
      </c>
      <c r="F72" s="133">
        <v>98428.97</v>
      </c>
      <c r="G72" s="133"/>
      <c r="H72" s="133"/>
      <c r="I72" s="124">
        <v>0</v>
      </c>
      <c r="J72" s="123">
        <f t="shared" si="0"/>
        <v>4542.1767420396855</v>
      </c>
      <c r="K72" s="125">
        <v>21.67</v>
      </c>
      <c r="L72" s="126">
        <v>0</v>
      </c>
      <c r="M72" s="125">
        <f t="shared" si="1"/>
        <v>98428.969999999987</v>
      </c>
      <c r="N72" s="126">
        <f t="shared" si="2"/>
        <v>0</v>
      </c>
      <c r="O72" s="127">
        <f t="shared" si="3"/>
        <v>98428.969999999987</v>
      </c>
      <c r="P72" s="127">
        <v>0</v>
      </c>
      <c r="Q72" s="128">
        <f t="shared" si="7"/>
        <v>2824.91</v>
      </c>
      <c r="R72" s="128">
        <f t="shared" si="8"/>
        <v>2992.24</v>
      </c>
      <c r="S72" s="123">
        <f t="shared" si="4"/>
        <v>11735.89</v>
      </c>
      <c r="T72" s="147">
        <v>1419.12</v>
      </c>
      <c r="U72" s="128">
        <f t="shared" si="9"/>
        <v>6988.46</v>
      </c>
      <c r="V72" s="128">
        <f t="shared" si="10"/>
        <v>6978.61</v>
      </c>
      <c r="W72" s="128">
        <f t="shared" si="11"/>
        <v>748.08</v>
      </c>
      <c r="X72" s="128">
        <f t="shared" si="5"/>
        <v>18972.16</v>
      </c>
      <c r="Y72" s="128">
        <f t="shared" si="6"/>
        <v>79456.809999999983</v>
      </c>
    </row>
    <row r="73" spans="1:25" s="129" customFormat="1" ht="51.95" customHeight="1" x14ac:dyDescent="0.25">
      <c r="A73" s="119">
        <v>65</v>
      </c>
      <c r="B73" s="145" t="s">
        <v>121</v>
      </c>
      <c r="C73" s="146" t="s">
        <v>44</v>
      </c>
      <c r="D73" s="122">
        <v>6</v>
      </c>
      <c r="E73" s="146" t="s">
        <v>116</v>
      </c>
      <c r="F73" s="133">
        <v>98428.97</v>
      </c>
      <c r="G73" s="133"/>
      <c r="H73" s="133"/>
      <c r="I73" s="124">
        <v>0</v>
      </c>
      <c r="J73" s="123">
        <f t="shared" si="0"/>
        <v>4542.1767420396855</v>
      </c>
      <c r="K73" s="125">
        <v>21.67</v>
      </c>
      <c r="L73" s="126">
        <v>0</v>
      </c>
      <c r="M73" s="125">
        <f t="shared" si="1"/>
        <v>98428.969999999987</v>
      </c>
      <c r="N73" s="126">
        <f t="shared" si="2"/>
        <v>0</v>
      </c>
      <c r="O73" s="127">
        <f t="shared" si="3"/>
        <v>98428.969999999987</v>
      </c>
      <c r="P73" s="127">
        <f>1190.12+160</f>
        <v>1350.12</v>
      </c>
      <c r="Q73" s="128">
        <f t="shared" si="7"/>
        <v>2824.91</v>
      </c>
      <c r="R73" s="128">
        <f t="shared" si="8"/>
        <v>2992.24</v>
      </c>
      <c r="S73" s="123">
        <f t="shared" si="4"/>
        <v>11398.36</v>
      </c>
      <c r="T73" s="147">
        <v>2844.86</v>
      </c>
      <c r="U73" s="128">
        <f t="shared" si="9"/>
        <v>6988.46</v>
      </c>
      <c r="V73" s="128">
        <f t="shared" si="10"/>
        <v>6978.61</v>
      </c>
      <c r="W73" s="128">
        <f t="shared" si="11"/>
        <v>748.08</v>
      </c>
      <c r="X73" s="128">
        <f t="shared" si="5"/>
        <v>21410.49</v>
      </c>
      <c r="Y73" s="128">
        <f t="shared" si="6"/>
        <v>77018.479999999981</v>
      </c>
    </row>
    <row r="74" spans="1:25" s="129" customFormat="1" ht="51.95" customHeight="1" x14ac:dyDescent="0.25">
      <c r="A74" s="119">
        <v>66</v>
      </c>
      <c r="B74" s="145" t="s">
        <v>122</v>
      </c>
      <c r="C74" s="146" t="s">
        <v>44</v>
      </c>
      <c r="D74" s="122">
        <v>6</v>
      </c>
      <c r="E74" s="146" t="s">
        <v>116</v>
      </c>
      <c r="F74" s="133">
        <v>98428.97</v>
      </c>
      <c r="G74" s="133"/>
      <c r="H74" s="133"/>
      <c r="I74" s="124">
        <v>0</v>
      </c>
      <c r="J74" s="123">
        <f t="shared" si="0"/>
        <v>4542.1767420396855</v>
      </c>
      <c r="K74" s="125">
        <v>21.67</v>
      </c>
      <c r="L74" s="126">
        <v>0</v>
      </c>
      <c r="M74" s="125">
        <f t="shared" si="1"/>
        <v>98428.969999999987</v>
      </c>
      <c r="N74" s="126">
        <f t="shared" si="2"/>
        <v>0</v>
      </c>
      <c r="O74" s="127">
        <f t="shared" si="3"/>
        <v>98428.969999999987</v>
      </c>
      <c r="P74" s="127">
        <v>0</v>
      </c>
      <c r="Q74" s="128">
        <f t="shared" si="7"/>
        <v>2824.91</v>
      </c>
      <c r="R74" s="128">
        <f t="shared" si="8"/>
        <v>2992.24</v>
      </c>
      <c r="S74" s="123">
        <f t="shared" si="4"/>
        <v>11735.89</v>
      </c>
      <c r="T74" s="147">
        <v>0</v>
      </c>
      <c r="U74" s="128">
        <f t="shared" si="9"/>
        <v>6988.46</v>
      </c>
      <c r="V74" s="128">
        <f t="shared" si="10"/>
        <v>6978.61</v>
      </c>
      <c r="W74" s="128">
        <f t="shared" si="11"/>
        <v>748.08</v>
      </c>
      <c r="X74" s="128">
        <f t="shared" si="5"/>
        <v>17553.04</v>
      </c>
      <c r="Y74" s="128">
        <f t="shared" si="6"/>
        <v>80875.929999999993</v>
      </c>
    </row>
    <row r="75" spans="1:25" s="129" customFormat="1" ht="51.95" customHeight="1" x14ac:dyDescent="0.25">
      <c r="A75" s="119">
        <v>68</v>
      </c>
      <c r="B75" s="145" t="s">
        <v>123</v>
      </c>
      <c r="C75" s="146" t="s">
        <v>44</v>
      </c>
      <c r="D75" s="122">
        <v>6</v>
      </c>
      <c r="E75" s="146" t="s">
        <v>116</v>
      </c>
      <c r="F75" s="133">
        <v>98428.97</v>
      </c>
      <c r="G75" s="133"/>
      <c r="H75" s="133"/>
      <c r="I75" s="124">
        <v>0</v>
      </c>
      <c r="J75" s="123">
        <f t="shared" si="0"/>
        <v>4542.1767420396855</v>
      </c>
      <c r="K75" s="125">
        <v>21.67</v>
      </c>
      <c r="L75" s="126">
        <v>0</v>
      </c>
      <c r="M75" s="125">
        <f t="shared" si="1"/>
        <v>98428.969999999987</v>
      </c>
      <c r="N75" s="126">
        <f t="shared" si="2"/>
        <v>0</v>
      </c>
      <c r="O75" s="127">
        <f t="shared" si="3"/>
        <v>98428.969999999987</v>
      </c>
      <c r="P75" s="127">
        <f>1190.12+160</f>
        <v>1350.12</v>
      </c>
      <c r="Q75" s="128">
        <f t="shared" si="7"/>
        <v>2824.91</v>
      </c>
      <c r="R75" s="128">
        <f t="shared" si="8"/>
        <v>2992.24</v>
      </c>
      <c r="S75" s="123">
        <f t="shared" si="4"/>
        <v>11398.36</v>
      </c>
      <c r="T75" s="147">
        <v>709.56</v>
      </c>
      <c r="U75" s="128">
        <f t="shared" si="9"/>
        <v>6988.46</v>
      </c>
      <c r="V75" s="128">
        <f t="shared" si="10"/>
        <v>6978.61</v>
      </c>
      <c r="W75" s="128">
        <f t="shared" si="11"/>
        <v>748.08</v>
      </c>
      <c r="X75" s="128">
        <f t="shared" si="5"/>
        <v>19275.190000000002</v>
      </c>
      <c r="Y75" s="128">
        <f t="shared" si="6"/>
        <v>79153.779999999984</v>
      </c>
    </row>
    <row r="76" spans="1:25" s="129" customFormat="1" ht="51.95" customHeight="1" x14ac:dyDescent="0.25">
      <c r="A76" s="119">
        <v>364</v>
      </c>
      <c r="B76" s="145" t="s">
        <v>124</v>
      </c>
      <c r="C76" s="146" t="s">
        <v>125</v>
      </c>
      <c r="D76" s="122">
        <v>6</v>
      </c>
      <c r="E76" s="146" t="s">
        <v>116</v>
      </c>
      <c r="F76" s="133">
        <v>98428.97</v>
      </c>
      <c r="G76" s="133"/>
      <c r="H76" s="133"/>
      <c r="I76" s="124">
        <v>0</v>
      </c>
      <c r="J76" s="123">
        <f t="shared" ref="J76:J139" si="12">F76/21.67</f>
        <v>4542.1767420396855</v>
      </c>
      <c r="K76" s="125">
        <v>21.67</v>
      </c>
      <c r="L76" s="126">
        <v>0</v>
      </c>
      <c r="M76" s="125">
        <f t="shared" ref="M76:M139" si="13">J76*K76</f>
        <v>98428.969999999987</v>
      </c>
      <c r="N76" s="126">
        <f t="shared" ref="N76:N139" si="14">J76*L76</f>
        <v>0</v>
      </c>
      <c r="O76" s="127">
        <v>98428.97</v>
      </c>
      <c r="P76" s="127">
        <v>0</v>
      </c>
      <c r="Q76" s="128">
        <f t="shared" si="7"/>
        <v>2824.91</v>
      </c>
      <c r="R76" s="128">
        <f t="shared" si="8"/>
        <v>2992.24</v>
      </c>
      <c r="S76" s="123">
        <f t="shared" ref="S76:S139" si="15">ROUND(IF(((O76-P76-Q76-R76)&gt;34685.01)*(( O76-P76-Q76-R76)&lt;52027.43),(((O76-P76-Q76-R76)-34685.01)*0.15),+IF(((O76-P76-Q76-R76)&gt;52027.43)*((O76-P76-Q76-R76)&lt;72260.26),((((O76-P76-Q76-R76)-52027.43)*0.2)+2601.33),+IF((O76-P76-Q76-R76)&gt;72260.26,(((O76-P76-Q76-R76)-72260.26)*25%)+6648,0))),2)</f>
        <v>11735.89</v>
      </c>
      <c r="T76" s="147">
        <v>0</v>
      </c>
      <c r="U76" s="128">
        <f t="shared" si="9"/>
        <v>6988.46</v>
      </c>
      <c r="V76" s="128">
        <f t="shared" si="10"/>
        <v>6978.61</v>
      </c>
      <c r="W76" s="128">
        <f t="shared" si="11"/>
        <v>748.08</v>
      </c>
      <c r="X76" s="128">
        <f t="shared" ref="X76:X139" si="16">P76+Q76+R76+S76+T76</f>
        <v>17553.04</v>
      </c>
      <c r="Y76" s="128">
        <f t="shared" ref="Y76:Y139" si="17">O76-X76</f>
        <v>80875.929999999993</v>
      </c>
    </row>
    <row r="77" spans="1:25" s="129" customFormat="1" ht="51.95" customHeight="1" x14ac:dyDescent="0.25">
      <c r="A77" s="119">
        <v>69</v>
      </c>
      <c r="B77" s="145" t="s">
        <v>126</v>
      </c>
      <c r="C77" s="146" t="s">
        <v>88</v>
      </c>
      <c r="D77" s="122">
        <v>6</v>
      </c>
      <c r="E77" s="146" t="s">
        <v>116</v>
      </c>
      <c r="F77" s="133">
        <v>72181.25</v>
      </c>
      <c r="G77" s="133"/>
      <c r="H77" s="133"/>
      <c r="I77" s="124">
        <v>0</v>
      </c>
      <c r="J77" s="123">
        <f t="shared" si="12"/>
        <v>3330.9298569450852</v>
      </c>
      <c r="K77" s="125">
        <v>21.67</v>
      </c>
      <c r="L77" s="126">
        <v>0</v>
      </c>
      <c r="M77" s="125">
        <f t="shared" si="13"/>
        <v>72181.25</v>
      </c>
      <c r="N77" s="126">
        <f t="shared" si="14"/>
        <v>0</v>
      </c>
      <c r="O77" s="127">
        <f t="shared" ref="O77:O140" si="18">M77+N77</f>
        <v>72181.25</v>
      </c>
      <c r="P77" s="127">
        <v>0</v>
      </c>
      <c r="Q77" s="128">
        <f t="shared" ref="Q77:Q140" si="19">ROUND(IF((O77)&gt;(16262.5*20),((16262.5*20)*0.0287),(O77)*0.0287),2)</f>
        <v>2071.6</v>
      </c>
      <c r="R77" s="128">
        <f t="shared" ref="R77:R140" si="20">ROUND(IF((O77)&gt;(16262.5*10),((16262.5*10)*0.0304),(O77)*0.0304),2)</f>
        <v>2194.31</v>
      </c>
      <c r="S77" s="123">
        <f t="shared" si="15"/>
        <v>5778.91</v>
      </c>
      <c r="T77" s="147">
        <v>0</v>
      </c>
      <c r="U77" s="128">
        <f t="shared" ref="U77:U140" si="21">ROUND(IF((O77)&gt;(16262.5*20),((16262.5*20)*0.071),(O77)*0.071),2)</f>
        <v>5124.87</v>
      </c>
      <c r="V77" s="128">
        <f t="shared" ref="V77:V140" si="22">ROUND(IF((O77)&gt;(16262.5*10),((16262.5*10)*0.0709),(O77)*0.0709),2)</f>
        <v>5117.6499999999996</v>
      </c>
      <c r="W77" s="128">
        <f t="shared" ref="W77:W140" si="23">+ROUND(IF(O77&gt;(16262.5*4),((16262.5*4)*0.0115),O77*0.0115),2)</f>
        <v>748.08</v>
      </c>
      <c r="X77" s="128">
        <f t="shared" si="16"/>
        <v>10044.82</v>
      </c>
      <c r="Y77" s="128">
        <f t="shared" si="17"/>
        <v>62136.43</v>
      </c>
    </row>
    <row r="78" spans="1:25" s="129" customFormat="1" ht="51.95" customHeight="1" x14ac:dyDescent="0.25">
      <c r="A78" s="119">
        <v>70</v>
      </c>
      <c r="B78" s="145" t="s">
        <v>127</v>
      </c>
      <c r="C78" s="146" t="s">
        <v>88</v>
      </c>
      <c r="D78" s="122">
        <v>6</v>
      </c>
      <c r="E78" s="146" t="s">
        <v>116</v>
      </c>
      <c r="F78" s="133">
        <v>72181.25</v>
      </c>
      <c r="G78" s="133"/>
      <c r="H78" s="133"/>
      <c r="I78" s="124">
        <v>0</v>
      </c>
      <c r="J78" s="123">
        <f t="shared" si="12"/>
        <v>3330.9298569450852</v>
      </c>
      <c r="K78" s="125">
        <v>21.67</v>
      </c>
      <c r="L78" s="126">
        <v>0</v>
      </c>
      <c r="M78" s="125">
        <f t="shared" si="13"/>
        <v>72181.25</v>
      </c>
      <c r="N78" s="126">
        <f t="shared" si="14"/>
        <v>0</v>
      </c>
      <c r="O78" s="127">
        <f t="shared" si="18"/>
        <v>72181.25</v>
      </c>
      <c r="P78" s="127">
        <v>0</v>
      </c>
      <c r="Q78" s="128">
        <f t="shared" si="19"/>
        <v>2071.6</v>
      </c>
      <c r="R78" s="128">
        <f t="shared" si="20"/>
        <v>2194.31</v>
      </c>
      <c r="S78" s="123">
        <f t="shared" si="15"/>
        <v>5778.91</v>
      </c>
      <c r="T78" s="147">
        <v>0</v>
      </c>
      <c r="U78" s="128">
        <f t="shared" si="21"/>
        <v>5124.87</v>
      </c>
      <c r="V78" s="128">
        <f t="shared" si="22"/>
        <v>5117.6499999999996</v>
      </c>
      <c r="W78" s="128">
        <f t="shared" si="23"/>
        <v>748.08</v>
      </c>
      <c r="X78" s="128">
        <f t="shared" si="16"/>
        <v>10044.82</v>
      </c>
      <c r="Y78" s="128">
        <f t="shared" si="17"/>
        <v>62136.43</v>
      </c>
    </row>
    <row r="79" spans="1:25" s="129" customFormat="1" ht="51.95" customHeight="1" x14ac:dyDescent="0.25">
      <c r="A79" s="119">
        <v>71</v>
      </c>
      <c r="B79" s="145" t="s">
        <v>128</v>
      </c>
      <c r="C79" s="146" t="s">
        <v>88</v>
      </c>
      <c r="D79" s="122">
        <v>6</v>
      </c>
      <c r="E79" s="146" t="s">
        <v>116</v>
      </c>
      <c r="F79" s="133">
        <v>72181.25</v>
      </c>
      <c r="G79" s="133"/>
      <c r="H79" s="133"/>
      <c r="I79" s="124">
        <v>0</v>
      </c>
      <c r="J79" s="123">
        <f t="shared" si="12"/>
        <v>3330.9298569450852</v>
      </c>
      <c r="K79" s="125">
        <v>21.67</v>
      </c>
      <c r="L79" s="126">
        <v>0</v>
      </c>
      <c r="M79" s="125">
        <f t="shared" si="13"/>
        <v>72181.25</v>
      </c>
      <c r="N79" s="126">
        <f t="shared" si="14"/>
        <v>0</v>
      </c>
      <c r="O79" s="127">
        <f t="shared" si="18"/>
        <v>72181.25</v>
      </c>
      <c r="P79" s="127">
        <v>0</v>
      </c>
      <c r="Q79" s="128">
        <f t="shared" si="19"/>
        <v>2071.6</v>
      </c>
      <c r="R79" s="128">
        <f t="shared" si="20"/>
        <v>2194.31</v>
      </c>
      <c r="S79" s="123">
        <f t="shared" si="15"/>
        <v>5778.91</v>
      </c>
      <c r="T79" s="147">
        <v>1432.36</v>
      </c>
      <c r="U79" s="128">
        <f t="shared" si="21"/>
        <v>5124.87</v>
      </c>
      <c r="V79" s="128">
        <f t="shared" si="22"/>
        <v>5117.6499999999996</v>
      </c>
      <c r="W79" s="128">
        <f t="shared" si="23"/>
        <v>748.08</v>
      </c>
      <c r="X79" s="128">
        <f t="shared" si="16"/>
        <v>11477.18</v>
      </c>
      <c r="Y79" s="128">
        <f t="shared" si="17"/>
        <v>60704.07</v>
      </c>
    </row>
    <row r="80" spans="1:25" s="129" customFormat="1" ht="51.95" customHeight="1" x14ac:dyDescent="0.25">
      <c r="A80" s="119">
        <v>72</v>
      </c>
      <c r="B80" s="145" t="s">
        <v>129</v>
      </c>
      <c r="C80" s="146" t="s">
        <v>88</v>
      </c>
      <c r="D80" s="122">
        <v>6</v>
      </c>
      <c r="E80" s="146" t="s">
        <v>116</v>
      </c>
      <c r="F80" s="133">
        <v>72181.25</v>
      </c>
      <c r="G80" s="133"/>
      <c r="H80" s="133"/>
      <c r="I80" s="124">
        <v>0</v>
      </c>
      <c r="J80" s="123">
        <f t="shared" si="12"/>
        <v>3330.9298569450852</v>
      </c>
      <c r="K80" s="125">
        <v>21.67</v>
      </c>
      <c r="L80" s="126">
        <v>0</v>
      </c>
      <c r="M80" s="125">
        <f t="shared" si="13"/>
        <v>72181.25</v>
      </c>
      <c r="N80" s="126">
        <f t="shared" si="14"/>
        <v>0</v>
      </c>
      <c r="O80" s="127">
        <f t="shared" si="18"/>
        <v>72181.25</v>
      </c>
      <c r="P80" s="127">
        <v>0</v>
      </c>
      <c r="Q80" s="128">
        <f t="shared" si="19"/>
        <v>2071.6</v>
      </c>
      <c r="R80" s="128">
        <f t="shared" si="20"/>
        <v>2194.31</v>
      </c>
      <c r="S80" s="123">
        <f t="shared" si="15"/>
        <v>5778.91</v>
      </c>
      <c r="T80" s="147">
        <v>2851.48</v>
      </c>
      <c r="U80" s="128">
        <f t="shared" si="21"/>
        <v>5124.87</v>
      </c>
      <c r="V80" s="128">
        <f t="shared" si="22"/>
        <v>5117.6499999999996</v>
      </c>
      <c r="W80" s="128">
        <f t="shared" si="23"/>
        <v>748.08</v>
      </c>
      <c r="X80" s="128">
        <f t="shared" si="16"/>
        <v>12896.3</v>
      </c>
      <c r="Y80" s="128">
        <f t="shared" si="17"/>
        <v>59284.95</v>
      </c>
    </row>
    <row r="81" spans="1:25" s="129" customFormat="1" ht="51.95" customHeight="1" x14ac:dyDescent="0.25">
      <c r="A81" s="119">
        <v>75</v>
      </c>
      <c r="B81" s="145" t="s">
        <v>130</v>
      </c>
      <c r="C81" s="146" t="s">
        <v>131</v>
      </c>
      <c r="D81" s="122">
        <v>6</v>
      </c>
      <c r="E81" s="146" t="s">
        <v>116</v>
      </c>
      <c r="F81" s="133">
        <v>70000</v>
      </c>
      <c r="G81" s="133"/>
      <c r="H81" s="133"/>
      <c r="I81" s="124">
        <v>0</v>
      </c>
      <c r="J81" s="123">
        <f t="shared" si="12"/>
        <v>3230.2722658052603</v>
      </c>
      <c r="K81" s="125">
        <v>21.67</v>
      </c>
      <c r="L81" s="126">
        <v>0</v>
      </c>
      <c r="M81" s="125">
        <f t="shared" si="13"/>
        <v>70000</v>
      </c>
      <c r="N81" s="126">
        <f t="shared" si="14"/>
        <v>0</v>
      </c>
      <c r="O81" s="127">
        <f t="shared" si="18"/>
        <v>70000</v>
      </c>
      <c r="P81" s="127">
        <v>0</v>
      </c>
      <c r="Q81" s="128">
        <f t="shared" si="19"/>
        <v>2009</v>
      </c>
      <c r="R81" s="128">
        <f t="shared" si="20"/>
        <v>2128</v>
      </c>
      <c r="S81" s="123">
        <f t="shared" si="15"/>
        <v>5368.44</v>
      </c>
      <c r="T81" s="147">
        <v>0</v>
      </c>
      <c r="U81" s="128">
        <f t="shared" si="21"/>
        <v>4970</v>
      </c>
      <c r="V81" s="128">
        <f t="shared" si="22"/>
        <v>4963</v>
      </c>
      <c r="W81" s="128">
        <f t="shared" si="23"/>
        <v>748.08</v>
      </c>
      <c r="X81" s="128">
        <f t="shared" si="16"/>
        <v>9505.4399999999987</v>
      </c>
      <c r="Y81" s="128">
        <f t="shared" si="17"/>
        <v>60494.559999999998</v>
      </c>
    </row>
    <row r="82" spans="1:25" s="129" customFormat="1" ht="51.95" customHeight="1" x14ac:dyDescent="0.25">
      <c r="A82" s="119">
        <v>74</v>
      </c>
      <c r="B82" s="145" t="s">
        <v>132</v>
      </c>
      <c r="C82" s="146" t="s">
        <v>133</v>
      </c>
      <c r="D82" s="122">
        <v>6</v>
      </c>
      <c r="E82" s="146" t="s">
        <v>116</v>
      </c>
      <c r="F82" s="133">
        <v>70000</v>
      </c>
      <c r="G82" s="133"/>
      <c r="H82" s="133"/>
      <c r="I82" s="124">
        <v>0</v>
      </c>
      <c r="J82" s="123">
        <f t="shared" si="12"/>
        <v>3230.2722658052603</v>
      </c>
      <c r="K82" s="125">
        <v>21.67</v>
      </c>
      <c r="L82" s="126">
        <v>0</v>
      </c>
      <c r="M82" s="125">
        <f t="shared" si="13"/>
        <v>70000</v>
      </c>
      <c r="N82" s="126">
        <f t="shared" si="14"/>
        <v>0</v>
      </c>
      <c r="O82" s="127">
        <f t="shared" si="18"/>
        <v>70000</v>
      </c>
      <c r="P82" s="127">
        <v>0</v>
      </c>
      <c r="Q82" s="128">
        <f t="shared" si="19"/>
        <v>2009</v>
      </c>
      <c r="R82" s="128">
        <f t="shared" si="20"/>
        <v>2128</v>
      </c>
      <c r="S82" s="123">
        <f t="shared" si="15"/>
        <v>5368.44</v>
      </c>
      <c r="T82" s="147">
        <v>0</v>
      </c>
      <c r="U82" s="128">
        <f t="shared" si="21"/>
        <v>4970</v>
      </c>
      <c r="V82" s="128">
        <f t="shared" si="22"/>
        <v>4963</v>
      </c>
      <c r="W82" s="128">
        <f t="shared" si="23"/>
        <v>748.08</v>
      </c>
      <c r="X82" s="128">
        <f t="shared" si="16"/>
        <v>9505.4399999999987</v>
      </c>
      <c r="Y82" s="128">
        <f t="shared" si="17"/>
        <v>60494.559999999998</v>
      </c>
    </row>
    <row r="83" spans="1:25" s="129" customFormat="1" ht="51.95" customHeight="1" x14ac:dyDescent="0.25">
      <c r="A83" s="119">
        <v>76</v>
      </c>
      <c r="B83" s="145" t="s">
        <v>134</v>
      </c>
      <c r="C83" s="146" t="s">
        <v>70</v>
      </c>
      <c r="D83" s="122">
        <v>6</v>
      </c>
      <c r="E83" s="146" t="s">
        <v>116</v>
      </c>
      <c r="F83" s="133">
        <v>59057.39</v>
      </c>
      <c r="G83" s="133"/>
      <c r="H83" s="133"/>
      <c r="I83" s="124">
        <v>0</v>
      </c>
      <c r="J83" s="123">
        <f t="shared" si="12"/>
        <v>2725.3064143977849</v>
      </c>
      <c r="K83" s="125">
        <v>21.67</v>
      </c>
      <c r="L83" s="126">
        <v>0</v>
      </c>
      <c r="M83" s="125">
        <f t="shared" si="13"/>
        <v>59057.390000000007</v>
      </c>
      <c r="N83" s="126">
        <f t="shared" si="14"/>
        <v>0</v>
      </c>
      <c r="O83" s="127">
        <f t="shared" si="18"/>
        <v>59057.390000000007</v>
      </c>
      <c r="P83" s="127">
        <v>0</v>
      </c>
      <c r="Q83" s="128">
        <f t="shared" si="19"/>
        <v>1694.95</v>
      </c>
      <c r="R83" s="128">
        <f t="shared" si="20"/>
        <v>1795.34</v>
      </c>
      <c r="S83" s="123">
        <f t="shared" si="15"/>
        <v>3309.26</v>
      </c>
      <c r="T83" s="147">
        <v>0</v>
      </c>
      <c r="U83" s="128">
        <f t="shared" si="21"/>
        <v>4193.07</v>
      </c>
      <c r="V83" s="128">
        <f t="shared" si="22"/>
        <v>4187.17</v>
      </c>
      <c r="W83" s="128">
        <f t="shared" si="23"/>
        <v>679.16</v>
      </c>
      <c r="X83" s="128">
        <f t="shared" si="16"/>
        <v>6799.55</v>
      </c>
      <c r="Y83" s="128">
        <f t="shared" si="17"/>
        <v>52257.840000000004</v>
      </c>
    </row>
    <row r="84" spans="1:25" s="129" customFormat="1" ht="51.95" customHeight="1" x14ac:dyDescent="0.25">
      <c r="A84" s="119">
        <v>86</v>
      </c>
      <c r="B84" s="145" t="s">
        <v>135</v>
      </c>
      <c r="C84" s="146" t="s">
        <v>136</v>
      </c>
      <c r="D84" s="122">
        <v>6</v>
      </c>
      <c r="E84" s="146" t="s">
        <v>116</v>
      </c>
      <c r="F84" s="133">
        <v>45933.54</v>
      </c>
      <c r="G84" s="133"/>
      <c r="H84" s="133"/>
      <c r="I84" s="124">
        <v>0</v>
      </c>
      <c r="J84" s="123">
        <f t="shared" si="12"/>
        <v>2119.6834333179509</v>
      </c>
      <c r="K84" s="125">
        <v>21.67</v>
      </c>
      <c r="L84" s="126">
        <v>0</v>
      </c>
      <c r="M84" s="125">
        <f t="shared" si="13"/>
        <v>45933.54</v>
      </c>
      <c r="N84" s="126">
        <f t="shared" si="14"/>
        <v>0</v>
      </c>
      <c r="O84" s="127">
        <f t="shared" si="18"/>
        <v>45933.54</v>
      </c>
      <c r="P84" s="127">
        <v>0</v>
      </c>
      <c r="Q84" s="128">
        <f t="shared" si="19"/>
        <v>1318.29</v>
      </c>
      <c r="R84" s="128">
        <f t="shared" si="20"/>
        <v>1396.38</v>
      </c>
      <c r="S84" s="123">
        <f t="shared" si="15"/>
        <v>1280.08</v>
      </c>
      <c r="T84" s="147">
        <v>0</v>
      </c>
      <c r="U84" s="128">
        <f t="shared" si="21"/>
        <v>3261.28</v>
      </c>
      <c r="V84" s="128">
        <f t="shared" si="22"/>
        <v>3256.69</v>
      </c>
      <c r="W84" s="128">
        <f t="shared" si="23"/>
        <v>528.24</v>
      </c>
      <c r="X84" s="128">
        <f t="shared" si="16"/>
        <v>3994.75</v>
      </c>
      <c r="Y84" s="128">
        <f t="shared" si="17"/>
        <v>41938.79</v>
      </c>
    </row>
    <row r="85" spans="1:25" s="129" customFormat="1" ht="51.95" customHeight="1" x14ac:dyDescent="0.25">
      <c r="A85" s="119">
        <v>77</v>
      </c>
      <c r="B85" s="145" t="s">
        <v>137</v>
      </c>
      <c r="C85" s="146" t="s">
        <v>138</v>
      </c>
      <c r="D85" s="122">
        <v>6</v>
      </c>
      <c r="E85" s="146" t="s">
        <v>116</v>
      </c>
      <c r="F85" s="133">
        <v>39371.599999999999</v>
      </c>
      <c r="G85" s="133"/>
      <c r="H85" s="133"/>
      <c r="I85" s="124">
        <v>0</v>
      </c>
      <c r="J85" s="123">
        <f t="shared" si="12"/>
        <v>1816.8712505768342</v>
      </c>
      <c r="K85" s="125">
        <v>21.67</v>
      </c>
      <c r="L85" s="126">
        <v>0</v>
      </c>
      <c r="M85" s="125">
        <f t="shared" si="13"/>
        <v>39371.599999999999</v>
      </c>
      <c r="N85" s="126">
        <f t="shared" si="14"/>
        <v>0</v>
      </c>
      <c r="O85" s="127">
        <f t="shared" si="18"/>
        <v>39371.599999999999</v>
      </c>
      <c r="P85" s="127">
        <v>0</v>
      </c>
      <c r="Q85" s="128">
        <f t="shared" si="19"/>
        <v>1129.96</v>
      </c>
      <c r="R85" s="128">
        <f t="shared" si="20"/>
        <v>1196.9000000000001</v>
      </c>
      <c r="S85" s="123">
        <f t="shared" si="15"/>
        <v>353.96</v>
      </c>
      <c r="T85" s="147">
        <v>0</v>
      </c>
      <c r="U85" s="128">
        <f t="shared" si="21"/>
        <v>2795.38</v>
      </c>
      <c r="V85" s="128">
        <f t="shared" si="22"/>
        <v>2791.45</v>
      </c>
      <c r="W85" s="128">
        <f t="shared" si="23"/>
        <v>452.77</v>
      </c>
      <c r="X85" s="128">
        <f t="shared" si="16"/>
        <v>2680.82</v>
      </c>
      <c r="Y85" s="128">
        <f t="shared" si="17"/>
        <v>36690.78</v>
      </c>
    </row>
    <row r="86" spans="1:25" s="129" customFormat="1" ht="51.95" customHeight="1" x14ac:dyDescent="0.25">
      <c r="A86" s="119">
        <v>78</v>
      </c>
      <c r="B86" s="145" t="s">
        <v>139</v>
      </c>
      <c r="C86" s="146" t="s">
        <v>138</v>
      </c>
      <c r="D86" s="122">
        <v>6</v>
      </c>
      <c r="E86" s="146" t="s">
        <v>116</v>
      </c>
      <c r="F86" s="133">
        <v>39371.599999999999</v>
      </c>
      <c r="G86" s="133"/>
      <c r="H86" s="133"/>
      <c r="I86" s="124">
        <v>0</v>
      </c>
      <c r="J86" s="123">
        <f t="shared" si="12"/>
        <v>1816.8712505768342</v>
      </c>
      <c r="K86" s="125">
        <v>21.67</v>
      </c>
      <c r="L86" s="126">
        <v>0</v>
      </c>
      <c r="M86" s="125">
        <f t="shared" si="13"/>
        <v>39371.599999999999</v>
      </c>
      <c r="N86" s="126">
        <f t="shared" si="14"/>
        <v>0</v>
      </c>
      <c r="O86" s="127">
        <f t="shared" si="18"/>
        <v>39371.599999999999</v>
      </c>
      <c r="P86" s="127">
        <v>0</v>
      </c>
      <c r="Q86" s="128">
        <f t="shared" si="19"/>
        <v>1129.96</v>
      </c>
      <c r="R86" s="128">
        <f t="shared" si="20"/>
        <v>1196.9000000000001</v>
      </c>
      <c r="S86" s="123">
        <f t="shared" si="15"/>
        <v>353.96</v>
      </c>
      <c r="T86" s="147">
        <v>0</v>
      </c>
      <c r="U86" s="128">
        <f t="shared" si="21"/>
        <v>2795.38</v>
      </c>
      <c r="V86" s="128">
        <f t="shared" si="22"/>
        <v>2791.45</v>
      </c>
      <c r="W86" s="128">
        <f t="shared" si="23"/>
        <v>452.77</v>
      </c>
      <c r="X86" s="128">
        <f t="shared" si="16"/>
        <v>2680.82</v>
      </c>
      <c r="Y86" s="128">
        <f t="shared" si="17"/>
        <v>36690.78</v>
      </c>
    </row>
    <row r="87" spans="1:25" s="129" customFormat="1" ht="51.95" customHeight="1" x14ac:dyDescent="0.25">
      <c r="A87" s="119">
        <v>79</v>
      </c>
      <c r="B87" s="145" t="s">
        <v>140</v>
      </c>
      <c r="C87" s="146" t="s">
        <v>138</v>
      </c>
      <c r="D87" s="122">
        <v>6</v>
      </c>
      <c r="E87" s="146" t="s">
        <v>116</v>
      </c>
      <c r="F87" s="133">
        <v>39371.599999999999</v>
      </c>
      <c r="G87" s="133"/>
      <c r="H87" s="133"/>
      <c r="I87" s="124">
        <v>0</v>
      </c>
      <c r="J87" s="123">
        <f t="shared" si="12"/>
        <v>1816.8712505768342</v>
      </c>
      <c r="K87" s="125">
        <v>21.67</v>
      </c>
      <c r="L87" s="126">
        <v>0</v>
      </c>
      <c r="M87" s="125">
        <f t="shared" si="13"/>
        <v>39371.599999999999</v>
      </c>
      <c r="N87" s="126">
        <f t="shared" si="14"/>
        <v>0</v>
      </c>
      <c r="O87" s="127">
        <f t="shared" si="18"/>
        <v>39371.599999999999</v>
      </c>
      <c r="P87" s="127">
        <v>0</v>
      </c>
      <c r="Q87" s="128">
        <f t="shared" si="19"/>
        <v>1129.96</v>
      </c>
      <c r="R87" s="128">
        <f t="shared" si="20"/>
        <v>1196.9000000000001</v>
      </c>
      <c r="S87" s="123">
        <f t="shared" si="15"/>
        <v>353.96</v>
      </c>
      <c r="T87" s="147">
        <v>0</v>
      </c>
      <c r="U87" s="128">
        <f t="shared" si="21"/>
        <v>2795.38</v>
      </c>
      <c r="V87" s="128">
        <f t="shared" si="22"/>
        <v>2791.45</v>
      </c>
      <c r="W87" s="128">
        <f t="shared" si="23"/>
        <v>452.77</v>
      </c>
      <c r="X87" s="128">
        <f t="shared" si="16"/>
        <v>2680.82</v>
      </c>
      <c r="Y87" s="128">
        <f t="shared" si="17"/>
        <v>36690.78</v>
      </c>
    </row>
    <row r="88" spans="1:25" s="129" customFormat="1" ht="51.95" customHeight="1" x14ac:dyDescent="0.25">
      <c r="A88" s="119">
        <v>82</v>
      </c>
      <c r="B88" s="145" t="s">
        <v>141</v>
      </c>
      <c r="C88" s="146" t="s">
        <v>138</v>
      </c>
      <c r="D88" s="122">
        <v>6</v>
      </c>
      <c r="E88" s="146" t="s">
        <v>116</v>
      </c>
      <c r="F88" s="133">
        <v>39371.599999999999</v>
      </c>
      <c r="G88" s="133"/>
      <c r="H88" s="133"/>
      <c r="I88" s="124">
        <v>0</v>
      </c>
      <c r="J88" s="123">
        <f t="shared" si="12"/>
        <v>1816.8712505768342</v>
      </c>
      <c r="K88" s="125">
        <v>21.67</v>
      </c>
      <c r="L88" s="126">
        <v>0</v>
      </c>
      <c r="M88" s="125">
        <f t="shared" si="13"/>
        <v>39371.599999999999</v>
      </c>
      <c r="N88" s="126">
        <f t="shared" si="14"/>
        <v>0</v>
      </c>
      <c r="O88" s="127">
        <f t="shared" si="18"/>
        <v>39371.599999999999</v>
      </c>
      <c r="P88" s="127">
        <v>0</v>
      </c>
      <c r="Q88" s="128">
        <f t="shared" si="19"/>
        <v>1129.96</v>
      </c>
      <c r="R88" s="128">
        <f t="shared" si="20"/>
        <v>1196.9000000000001</v>
      </c>
      <c r="S88" s="123">
        <f t="shared" si="15"/>
        <v>353.96</v>
      </c>
      <c r="T88" s="147">
        <v>0</v>
      </c>
      <c r="U88" s="128">
        <f t="shared" si="21"/>
        <v>2795.38</v>
      </c>
      <c r="V88" s="128">
        <f t="shared" si="22"/>
        <v>2791.45</v>
      </c>
      <c r="W88" s="128">
        <f t="shared" si="23"/>
        <v>452.77</v>
      </c>
      <c r="X88" s="128">
        <f t="shared" si="16"/>
        <v>2680.82</v>
      </c>
      <c r="Y88" s="128">
        <f t="shared" si="17"/>
        <v>36690.78</v>
      </c>
    </row>
    <row r="89" spans="1:25" s="129" customFormat="1" ht="51.95" customHeight="1" x14ac:dyDescent="0.25">
      <c r="A89" s="119">
        <v>63</v>
      </c>
      <c r="B89" s="145" t="s">
        <v>142</v>
      </c>
      <c r="C89" s="146" t="s">
        <v>143</v>
      </c>
      <c r="D89" s="122">
        <v>6</v>
      </c>
      <c r="E89" s="146" t="s">
        <v>116</v>
      </c>
      <c r="F89" s="133">
        <v>39371.599999999999</v>
      </c>
      <c r="G89" s="133"/>
      <c r="H89" s="133"/>
      <c r="I89" s="124">
        <v>0</v>
      </c>
      <c r="J89" s="123">
        <f t="shared" si="12"/>
        <v>1816.8712505768342</v>
      </c>
      <c r="K89" s="125">
        <v>21.67</v>
      </c>
      <c r="L89" s="126">
        <v>0</v>
      </c>
      <c r="M89" s="125">
        <f t="shared" si="13"/>
        <v>39371.599999999999</v>
      </c>
      <c r="N89" s="126">
        <f t="shared" si="14"/>
        <v>0</v>
      </c>
      <c r="O89" s="127">
        <f t="shared" si="18"/>
        <v>39371.599999999999</v>
      </c>
      <c r="P89" s="127">
        <v>0</v>
      </c>
      <c r="Q89" s="128">
        <f t="shared" si="19"/>
        <v>1129.96</v>
      </c>
      <c r="R89" s="128">
        <f t="shared" si="20"/>
        <v>1196.9000000000001</v>
      </c>
      <c r="S89" s="123">
        <f t="shared" si="15"/>
        <v>353.96</v>
      </c>
      <c r="T89" s="147">
        <v>0</v>
      </c>
      <c r="U89" s="128">
        <f t="shared" si="21"/>
        <v>2795.38</v>
      </c>
      <c r="V89" s="128">
        <f t="shared" si="22"/>
        <v>2791.45</v>
      </c>
      <c r="W89" s="128">
        <f t="shared" si="23"/>
        <v>452.77</v>
      </c>
      <c r="X89" s="128">
        <f t="shared" si="16"/>
        <v>2680.82</v>
      </c>
      <c r="Y89" s="128">
        <f t="shared" si="17"/>
        <v>36690.78</v>
      </c>
    </row>
    <row r="90" spans="1:25" s="129" customFormat="1" ht="51.95" customHeight="1" x14ac:dyDescent="0.25">
      <c r="A90" s="119">
        <v>81</v>
      </c>
      <c r="B90" s="145" t="s">
        <v>144</v>
      </c>
      <c r="C90" s="146" t="s">
        <v>143</v>
      </c>
      <c r="D90" s="122">
        <v>6</v>
      </c>
      <c r="E90" s="146" t="s">
        <v>116</v>
      </c>
      <c r="F90" s="133">
        <v>39371.599999999999</v>
      </c>
      <c r="G90" s="133"/>
      <c r="H90" s="133"/>
      <c r="I90" s="124">
        <v>0</v>
      </c>
      <c r="J90" s="123">
        <f t="shared" si="12"/>
        <v>1816.8712505768342</v>
      </c>
      <c r="K90" s="125">
        <v>21.67</v>
      </c>
      <c r="L90" s="126">
        <v>0</v>
      </c>
      <c r="M90" s="125">
        <f t="shared" si="13"/>
        <v>39371.599999999999</v>
      </c>
      <c r="N90" s="126">
        <f t="shared" si="14"/>
        <v>0</v>
      </c>
      <c r="O90" s="127">
        <f t="shared" si="18"/>
        <v>39371.599999999999</v>
      </c>
      <c r="P90" s="127">
        <v>0</v>
      </c>
      <c r="Q90" s="128">
        <f t="shared" si="19"/>
        <v>1129.96</v>
      </c>
      <c r="R90" s="128">
        <f t="shared" si="20"/>
        <v>1196.9000000000001</v>
      </c>
      <c r="S90" s="123">
        <f t="shared" si="15"/>
        <v>353.96</v>
      </c>
      <c r="T90" s="147">
        <v>0</v>
      </c>
      <c r="U90" s="128">
        <f t="shared" si="21"/>
        <v>2795.38</v>
      </c>
      <c r="V90" s="128">
        <f t="shared" si="22"/>
        <v>2791.45</v>
      </c>
      <c r="W90" s="128">
        <f t="shared" si="23"/>
        <v>452.77</v>
      </c>
      <c r="X90" s="128">
        <f t="shared" si="16"/>
        <v>2680.82</v>
      </c>
      <c r="Y90" s="128">
        <f t="shared" si="17"/>
        <v>36690.78</v>
      </c>
    </row>
    <row r="91" spans="1:25" s="129" customFormat="1" ht="51.95" customHeight="1" x14ac:dyDescent="0.25">
      <c r="A91" s="119">
        <v>83</v>
      </c>
      <c r="B91" s="145" t="s">
        <v>145</v>
      </c>
      <c r="C91" s="146" t="s">
        <v>143</v>
      </c>
      <c r="D91" s="122">
        <v>6</v>
      </c>
      <c r="E91" s="146" t="s">
        <v>116</v>
      </c>
      <c r="F91" s="133">
        <v>39371.599999999999</v>
      </c>
      <c r="G91" s="133"/>
      <c r="H91" s="133"/>
      <c r="I91" s="124">
        <v>0</v>
      </c>
      <c r="J91" s="123">
        <f t="shared" si="12"/>
        <v>1816.8712505768342</v>
      </c>
      <c r="K91" s="125">
        <v>21.67</v>
      </c>
      <c r="L91" s="126">
        <v>0</v>
      </c>
      <c r="M91" s="125">
        <f t="shared" si="13"/>
        <v>39371.599999999999</v>
      </c>
      <c r="N91" s="126">
        <f t="shared" si="14"/>
        <v>0</v>
      </c>
      <c r="O91" s="127">
        <f t="shared" si="18"/>
        <v>39371.599999999999</v>
      </c>
      <c r="P91" s="127">
        <v>0</v>
      </c>
      <c r="Q91" s="128">
        <f t="shared" si="19"/>
        <v>1129.96</v>
      </c>
      <c r="R91" s="128">
        <f t="shared" si="20"/>
        <v>1196.9000000000001</v>
      </c>
      <c r="S91" s="123">
        <f t="shared" si="15"/>
        <v>353.96</v>
      </c>
      <c r="T91" s="147">
        <v>1419.12</v>
      </c>
      <c r="U91" s="128">
        <f t="shared" si="21"/>
        <v>2795.38</v>
      </c>
      <c r="V91" s="128">
        <f t="shared" si="22"/>
        <v>2791.45</v>
      </c>
      <c r="W91" s="128">
        <f t="shared" si="23"/>
        <v>452.77</v>
      </c>
      <c r="X91" s="128">
        <f t="shared" si="16"/>
        <v>4099.9400000000005</v>
      </c>
      <c r="Y91" s="128">
        <f t="shared" si="17"/>
        <v>35271.659999999996</v>
      </c>
    </row>
    <row r="92" spans="1:25" s="129" customFormat="1" ht="51.95" customHeight="1" x14ac:dyDescent="0.25">
      <c r="A92" s="119">
        <v>84</v>
      </c>
      <c r="B92" s="145" t="s">
        <v>146</v>
      </c>
      <c r="C92" s="146" t="s">
        <v>143</v>
      </c>
      <c r="D92" s="122">
        <v>6</v>
      </c>
      <c r="E92" s="146" t="s">
        <v>116</v>
      </c>
      <c r="F92" s="133">
        <v>39371.599999999999</v>
      </c>
      <c r="G92" s="133"/>
      <c r="H92" s="133"/>
      <c r="I92" s="124">
        <v>0</v>
      </c>
      <c r="J92" s="123">
        <f t="shared" si="12"/>
        <v>1816.8712505768342</v>
      </c>
      <c r="K92" s="125">
        <v>21.67</v>
      </c>
      <c r="L92" s="126">
        <v>0</v>
      </c>
      <c r="M92" s="125">
        <f t="shared" si="13"/>
        <v>39371.599999999999</v>
      </c>
      <c r="N92" s="126">
        <f t="shared" si="14"/>
        <v>0</v>
      </c>
      <c r="O92" s="127">
        <f t="shared" si="18"/>
        <v>39371.599999999999</v>
      </c>
      <c r="P92" s="127">
        <v>0</v>
      </c>
      <c r="Q92" s="128">
        <f t="shared" si="19"/>
        <v>1129.96</v>
      </c>
      <c r="R92" s="128">
        <f t="shared" si="20"/>
        <v>1196.9000000000001</v>
      </c>
      <c r="S92" s="123">
        <f t="shared" si="15"/>
        <v>353.96</v>
      </c>
      <c r="T92" s="147">
        <v>0</v>
      </c>
      <c r="U92" s="128">
        <f t="shared" si="21"/>
        <v>2795.38</v>
      </c>
      <c r="V92" s="128">
        <f t="shared" si="22"/>
        <v>2791.45</v>
      </c>
      <c r="W92" s="128">
        <f t="shared" si="23"/>
        <v>452.77</v>
      </c>
      <c r="X92" s="128">
        <f t="shared" si="16"/>
        <v>2680.82</v>
      </c>
      <c r="Y92" s="128">
        <f t="shared" si="17"/>
        <v>36690.78</v>
      </c>
    </row>
    <row r="93" spans="1:25" s="129" customFormat="1" ht="51.95" customHeight="1" x14ac:dyDescent="0.25">
      <c r="A93" s="119">
        <v>80</v>
      </c>
      <c r="B93" s="145" t="s">
        <v>147</v>
      </c>
      <c r="C93" s="146" t="s">
        <v>92</v>
      </c>
      <c r="D93" s="122">
        <v>6</v>
      </c>
      <c r="E93" s="146" t="s">
        <v>116</v>
      </c>
      <c r="F93" s="133">
        <v>32809.660000000003</v>
      </c>
      <c r="G93" s="133"/>
      <c r="H93" s="133"/>
      <c r="I93" s="124">
        <v>0</v>
      </c>
      <c r="J93" s="123">
        <f t="shared" si="12"/>
        <v>1514.0590678357175</v>
      </c>
      <c r="K93" s="125">
        <v>21.67</v>
      </c>
      <c r="L93" s="126">
        <v>0</v>
      </c>
      <c r="M93" s="125">
        <f t="shared" si="13"/>
        <v>32809.660000000003</v>
      </c>
      <c r="N93" s="126">
        <f t="shared" si="14"/>
        <v>0</v>
      </c>
      <c r="O93" s="127">
        <f t="shared" si="18"/>
        <v>32809.660000000003</v>
      </c>
      <c r="P93" s="127">
        <v>0</v>
      </c>
      <c r="Q93" s="128">
        <f t="shared" si="19"/>
        <v>941.64</v>
      </c>
      <c r="R93" s="128">
        <f t="shared" si="20"/>
        <v>997.41</v>
      </c>
      <c r="S93" s="123">
        <f t="shared" si="15"/>
        <v>0</v>
      </c>
      <c r="T93" s="147">
        <v>0</v>
      </c>
      <c r="U93" s="128">
        <f t="shared" si="21"/>
        <v>2329.4899999999998</v>
      </c>
      <c r="V93" s="128">
        <f t="shared" si="22"/>
        <v>2326.1999999999998</v>
      </c>
      <c r="W93" s="128">
        <f t="shared" si="23"/>
        <v>377.31</v>
      </c>
      <c r="X93" s="128">
        <f t="shared" si="16"/>
        <v>1939.05</v>
      </c>
      <c r="Y93" s="128">
        <f t="shared" si="17"/>
        <v>30870.610000000004</v>
      </c>
    </row>
    <row r="94" spans="1:25" s="129" customFormat="1" ht="51.95" customHeight="1" x14ac:dyDescent="0.25">
      <c r="A94" s="119">
        <v>73</v>
      </c>
      <c r="B94" s="145" t="s">
        <v>148</v>
      </c>
      <c r="C94" s="146" t="s">
        <v>149</v>
      </c>
      <c r="D94" s="122">
        <v>6</v>
      </c>
      <c r="E94" s="146" t="s">
        <v>116</v>
      </c>
      <c r="F94" s="133">
        <v>30000</v>
      </c>
      <c r="G94" s="133"/>
      <c r="H94" s="133"/>
      <c r="I94" s="124">
        <v>0</v>
      </c>
      <c r="J94" s="123">
        <f t="shared" si="12"/>
        <v>1384.4023996308258</v>
      </c>
      <c r="K94" s="125">
        <v>21.67</v>
      </c>
      <c r="L94" s="126">
        <v>0</v>
      </c>
      <c r="M94" s="125">
        <f t="shared" si="13"/>
        <v>29999.999999999996</v>
      </c>
      <c r="N94" s="126">
        <f t="shared" si="14"/>
        <v>0</v>
      </c>
      <c r="O94" s="127">
        <f t="shared" si="18"/>
        <v>29999.999999999996</v>
      </c>
      <c r="P94" s="127">
        <v>0</v>
      </c>
      <c r="Q94" s="128">
        <f t="shared" si="19"/>
        <v>861</v>
      </c>
      <c r="R94" s="128">
        <f t="shared" si="20"/>
        <v>912</v>
      </c>
      <c r="S94" s="123">
        <f t="shared" si="15"/>
        <v>0</v>
      </c>
      <c r="T94" s="147">
        <v>0</v>
      </c>
      <c r="U94" s="128">
        <f t="shared" si="21"/>
        <v>2130</v>
      </c>
      <c r="V94" s="128">
        <f t="shared" si="22"/>
        <v>2127</v>
      </c>
      <c r="W94" s="128">
        <f t="shared" si="23"/>
        <v>345</v>
      </c>
      <c r="X94" s="128">
        <f t="shared" si="16"/>
        <v>1773</v>
      </c>
      <c r="Y94" s="128">
        <f t="shared" si="17"/>
        <v>28226.999999999996</v>
      </c>
    </row>
    <row r="95" spans="1:25" s="129" customFormat="1" ht="51.95" customHeight="1" x14ac:dyDescent="0.25">
      <c r="A95" s="119">
        <v>85</v>
      </c>
      <c r="B95" s="145" t="s">
        <v>150</v>
      </c>
      <c r="C95" s="146" t="s">
        <v>151</v>
      </c>
      <c r="D95" s="122">
        <v>6</v>
      </c>
      <c r="E95" s="146" t="s">
        <v>116</v>
      </c>
      <c r="F95" s="133">
        <v>19685.8</v>
      </c>
      <c r="G95" s="133"/>
      <c r="H95" s="133"/>
      <c r="I95" s="124">
        <v>0</v>
      </c>
      <c r="J95" s="123">
        <f t="shared" si="12"/>
        <v>908.4356252884171</v>
      </c>
      <c r="K95" s="125">
        <v>21.67</v>
      </c>
      <c r="L95" s="126">
        <v>0</v>
      </c>
      <c r="M95" s="125">
        <f t="shared" si="13"/>
        <v>19685.8</v>
      </c>
      <c r="N95" s="126">
        <f t="shared" si="14"/>
        <v>0</v>
      </c>
      <c r="O95" s="127">
        <f t="shared" si="18"/>
        <v>19685.8</v>
      </c>
      <c r="P95" s="127">
        <v>0</v>
      </c>
      <c r="Q95" s="128">
        <f t="shared" si="19"/>
        <v>564.98</v>
      </c>
      <c r="R95" s="128">
        <f t="shared" si="20"/>
        <v>598.45000000000005</v>
      </c>
      <c r="S95" s="123">
        <f t="shared" si="15"/>
        <v>0</v>
      </c>
      <c r="T95" s="147">
        <v>0</v>
      </c>
      <c r="U95" s="128">
        <f t="shared" si="21"/>
        <v>1397.69</v>
      </c>
      <c r="V95" s="128">
        <f t="shared" si="22"/>
        <v>1395.72</v>
      </c>
      <c r="W95" s="128">
        <f t="shared" si="23"/>
        <v>226.39</v>
      </c>
      <c r="X95" s="128">
        <f t="shared" si="16"/>
        <v>1163.43</v>
      </c>
      <c r="Y95" s="128">
        <f t="shared" si="17"/>
        <v>18522.37</v>
      </c>
    </row>
    <row r="96" spans="1:25" s="129" customFormat="1" ht="51.95" customHeight="1" x14ac:dyDescent="0.25">
      <c r="A96" s="119">
        <v>61</v>
      </c>
      <c r="B96" s="145" t="s">
        <v>152</v>
      </c>
      <c r="C96" s="146" t="s">
        <v>57</v>
      </c>
      <c r="D96" s="122">
        <v>6</v>
      </c>
      <c r="E96" s="146" t="s">
        <v>116</v>
      </c>
      <c r="F96" s="133">
        <v>19685.8</v>
      </c>
      <c r="G96" s="133"/>
      <c r="H96" s="133"/>
      <c r="I96" s="124">
        <v>0</v>
      </c>
      <c r="J96" s="123">
        <f t="shared" si="12"/>
        <v>908.4356252884171</v>
      </c>
      <c r="K96" s="125">
        <v>21.67</v>
      </c>
      <c r="L96" s="126">
        <v>0</v>
      </c>
      <c r="M96" s="125">
        <f t="shared" si="13"/>
        <v>19685.8</v>
      </c>
      <c r="N96" s="126">
        <f t="shared" si="14"/>
        <v>0</v>
      </c>
      <c r="O96" s="127">
        <f t="shared" si="18"/>
        <v>19685.8</v>
      </c>
      <c r="P96" s="127">
        <v>0</v>
      </c>
      <c r="Q96" s="128">
        <f t="shared" si="19"/>
        <v>564.98</v>
      </c>
      <c r="R96" s="128">
        <f t="shared" si="20"/>
        <v>598.45000000000005</v>
      </c>
      <c r="S96" s="123">
        <f t="shared" si="15"/>
        <v>0</v>
      </c>
      <c r="T96" s="147">
        <v>0</v>
      </c>
      <c r="U96" s="128">
        <f t="shared" si="21"/>
        <v>1397.69</v>
      </c>
      <c r="V96" s="128">
        <f t="shared" si="22"/>
        <v>1395.72</v>
      </c>
      <c r="W96" s="128">
        <f t="shared" si="23"/>
        <v>226.39</v>
      </c>
      <c r="X96" s="128">
        <f t="shared" si="16"/>
        <v>1163.43</v>
      </c>
      <c r="Y96" s="128">
        <f t="shared" si="17"/>
        <v>18522.37</v>
      </c>
    </row>
    <row r="97" spans="1:25" s="129" customFormat="1" ht="51.95" customHeight="1" x14ac:dyDescent="0.25">
      <c r="A97" s="119">
        <v>62</v>
      </c>
      <c r="B97" s="145" t="s">
        <v>153</v>
      </c>
      <c r="C97" s="146" t="s">
        <v>57</v>
      </c>
      <c r="D97" s="122">
        <v>6</v>
      </c>
      <c r="E97" s="146" t="s">
        <v>116</v>
      </c>
      <c r="F97" s="133">
        <v>19685.8</v>
      </c>
      <c r="G97" s="133"/>
      <c r="H97" s="133"/>
      <c r="I97" s="124">
        <v>0</v>
      </c>
      <c r="J97" s="123">
        <f t="shared" si="12"/>
        <v>908.4356252884171</v>
      </c>
      <c r="K97" s="125">
        <v>21.67</v>
      </c>
      <c r="L97" s="126">
        <v>0</v>
      </c>
      <c r="M97" s="125">
        <f t="shared" si="13"/>
        <v>19685.8</v>
      </c>
      <c r="N97" s="126">
        <f t="shared" si="14"/>
        <v>0</v>
      </c>
      <c r="O97" s="127">
        <f t="shared" si="18"/>
        <v>19685.8</v>
      </c>
      <c r="P97" s="127">
        <v>0</v>
      </c>
      <c r="Q97" s="128">
        <f t="shared" si="19"/>
        <v>564.98</v>
      </c>
      <c r="R97" s="128">
        <f t="shared" si="20"/>
        <v>598.45000000000005</v>
      </c>
      <c r="S97" s="123">
        <f t="shared" si="15"/>
        <v>0</v>
      </c>
      <c r="T97" s="147">
        <v>0</v>
      </c>
      <c r="U97" s="128">
        <f t="shared" si="21"/>
        <v>1397.69</v>
      </c>
      <c r="V97" s="128">
        <f t="shared" si="22"/>
        <v>1395.72</v>
      </c>
      <c r="W97" s="128">
        <f t="shared" si="23"/>
        <v>226.39</v>
      </c>
      <c r="X97" s="128">
        <f t="shared" si="16"/>
        <v>1163.43</v>
      </c>
      <c r="Y97" s="128">
        <f t="shared" si="17"/>
        <v>18522.37</v>
      </c>
    </row>
    <row r="98" spans="1:25" s="129" customFormat="1" ht="51.95" customHeight="1" x14ac:dyDescent="0.25">
      <c r="A98" s="119">
        <v>251</v>
      </c>
      <c r="B98" s="145" t="s">
        <v>154</v>
      </c>
      <c r="C98" s="146" t="s">
        <v>155</v>
      </c>
      <c r="D98" s="122">
        <v>7.1</v>
      </c>
      <c r="E98" s="146" t="s">
        <v>156</v>
      </c>
      <c r="F98" s="133">
        <v>196857.95</v>
      </c>
      <c r="G98" s="133"/>
      <c r="H98" s="133"/>
      <c r="I98" s="124">
        <v>0</v>
      </c>
      <c r="J98" s="123">
        <f t="shared" si="12"/>
        <v>9084.3539455468381</v>
      </c>
      <c r="K98" s="125">
        <v>21.67</v>
      </c>
      <c r="L98" s="126">
        <v>0</v>
      </c>
      <c r="M98" s="125">
        <f t="shared" si="13"/>
        <v>196857.94999999998</v>
      </c>
      <c r="N98" s="126">
        <f t="shared" si="14"/>
        <v>0</v>
      </c>
      <c r="O98" s="127">
        <f t="shared" si="18"/>
        <v>196857.94999999998</v>
      </c>
      <c r="P98" s="127">
        <v>0</v>
      </c>
      <c r="Q98" s="128">
        <f t="shared" si="19"/>
        <v>5649.82</v>
      </c>
      <c r="R98" s="128">
        <f t="shared" si="20"/>
        <v>4943.8</v>
      </c>
      <c r="S98" s="123">
        <f t="shared" si="15"/>
        <v>35149.019999999997</v>
      </c>
      <c r="T98" s="147">
        <v>0</v>
      </c>
      <c r="U98" s="128">
        <f t="shared" si="21"/>
        <v>13976.91</v>
      </c>
      <c r="V98" s="128">
        <f t="shared" si="22"/>
        <v>11530.11</v>
      </c>
      <c r="W98" s="128">
        <f t="shared" si="23"/>
        <v>748.08</v>
      </c>
      <c r="X98" s="128">
        <f t="shared" si="16"/>
        <v>45742.64</v>
      </c>
      <c r="Y98" s="128">
        <f t="shared" si="17"/>
        <v>151115.31</v>
      </c>
    </row>
    <row r="99" spans="1:25" s="129" customFormat="1" ht="51.95" customHeight="1" x14ac:dyDescent="0.25">
      <c r="A99" s="119">
        <v>252</v>
      </c>
      <c r="B99" s="145" t="s">
        <v>157</v>
      </c>
      <c r="C99" s="146" t="s">
        <v>158</v>
      </c>
      <c r="D99" s="122">
        <v>7.1</v>
      </c>
      <c r="E99" s="146" t="s">
        <v>156</v>
      </c>
      <c r="F99" s="133">
        <v>137800.57</v>
      </c>
      <c r="G99" s="133"/>
      <c r="H99" s="133"/>
      <c r="I99" s="124">
        <v>0</v>
      </c>
      <c r="J99" s="123">
        <f t="shared" si="12"/>
        <v>6359.0479926165208</v>
      </c>
      <c r="K99" s="125">
        <v>21.67</v>
      </c>
      <c r="L99" s="126">
        <v>0</v>
      </c>
      <c r="M99" s="125">
        <f t="shared" si="13"/>
        <v>137800.57</v>
      </c>
      <c r="N99" s="126">
        <f t="shared" si="14"/>
        <v>0</v>
      </c>
      <c r="O99" s="127">
        <f t="shared" si="18"/>
        <v>137800.57</v>
      </c>
      <c r="P99" s="127">
        <v>0</v>
      </c>
      <c r="Q99" s="128">
        <f t="shared" si="19"/>
        <v>3954.88</v>
      </c>
      <c r="R99" s="128">
        <f t="shared" si="20"/>
        <v>4189.1400000000003</v>
      </c>
      <c r="S99" s="123">
        <f t="shared" si="15"/>
        <v>20997.07</v>
      </c>
      <c r="T99" s="147">
        <v>0</v>
      </c>
      <c r="U99" s="128">
        <f t="shared" si="21"/>
        <v>9783.84</v>
      </c>
      <c r="V99" s="128">
        <f t="shared" si="22"/>
        <v>9770.06</v>
      </c>
      <c r="W99" s="128">
        <f t="shared" si="23"/>
        <v>748.08</v>
      </c>
      <c r="X99" s="128">
        <f t="shared" si="16"/>
        <v>29141.09</v>
      </c>
      <c r="Y99" s="128">
        <f t="shared" si="17"/>
        <v>108659.48000000001</v>
      </c>
    </row>
    <row r="100" spans="1:25" s="129" customFormat="1" ht="51.95" customHeight="1" x14ac:dyDescent="0.25">
      <c r="A100" s="148">
        <v>254</v>
      </c>
      <c r="B100" s="149" t="s">
        <v>159</v>
      </c>
      <c r="C100" s="150" t="s">
        <v>44</v>
      </c>
      <c r="D100" s="151">
        <v>7.1</v>
      </c>
      <c r="E100" s="150" t="s">
        <v>156</v>
      </c>
      <c r="F100" s="147">
        <v>98428.97</v>
      </c>
      <c r="G100" s="147"/>
      <c r="H100" s="147">
        <f>G100/21.67</f>
        <v>0</v>
      </c>
      <c r="I100" s="124">
        <v>0</v>
      </c>
      <c r="J100" s="141">
        <f t="shared" si="12"/>
        <v>4542.1767420396855</v>
      </c>
      <c r="K100" s="152">
        <v>21.67</v>
      </c>
      <c r="L100" s="153">
        <v>0</v>
      </c>
      <c r="M100" s="125">
        <f t="shared" si="13"/>
        <v>98428.969999999987</v>
      </c>
      <c r="N100" s="153">
        <v>0</v>
      </c>
      <c r="O100" s="154">
        <f t="shared" si="18"/>
        <v>98428.969999999987</v>
      </c>
      <c r="P100" s="127">
        <v>0</v>
      </c>
      <c r="Q100" s="128">
        <f t="shared" si="19"/>
        <v>2824.91</v>
      </c>
      <c r="R100" s="128">
        <f t="shared" si="20"/>
        <v>2992.24</v>
      </c>
      <c r="S100" s="123">
        <f t="shared" si="15"/>
        <v>11735.89</v>
      </c>
      <c r="T100" s="147">
        <v>0</v>
      </c>
      <c r="U100" s="128">
        <f t="shared" si="21"/>
        <v>6988.46</v>
      </c>
      <c r="V100" s="128">
        <f t="shared" si="22"/>
        <v>6978.61</v>
      </c>
      <c r="W100" s="128">
        <f t="shared" si="23"/>
        <v>748.08</v>
      </c>
      <c r="X100" s="128">
        <f t="shared" si="16"/>
        <v>17553.04</v>
      </c>
      <c r="Y100" s="128">
        <f t="shared" si="17"/>
        <v>80875.929999999993</v>
      </c>
    </row>
    <row r="101" spans="1:25" s="129" customFormat="1" ht="51.95" customHeight="1" x14ac:dyDescent="0.25">
      <c r="A101" s="119">
        <v>237</v>
      </c>
      <c r="B101" s="145" t="s">
        <v>160</v>
      </c>
      <c r="C101" s="146" t="s">
        <v>161</v>
      </c>
      <c r="D101" s="122">
        <v>7.2</v>
      </c>
      <c r="E101" s="146" t="s">
        <v>162</v>
      </c>
      <c r="F101" s="133">
        <v>196857.95</v>
      </c>
      <c r="G101" s="133"/>
      <c r="H101" s="133"/>
      <c r="I101" s="124">
        <v>0</v>
      </c>
      <c r="J101" s="123">
        <f t="shared" si="12"/>
        <v>9084.3539455468381</v>
      </c>
      <c r="K101" s="125">
        <v>21.67</v>
      </c>
      <c r="L101" s="126">
        <v>0</v>
      </c>
      <c r="M101" s="125">
        <f t="shared" si="13"/>
        <v>196857.94999999998</v>
      </c>
      <c r="N101" s="126">
        <f t="shared" si="14"/>
        <v>0</v>
      </c>
      <c r="O101" s="127">
        <f t="shared" si="18"/>
        <v>196857.94999999998</v>
      </c>
      <c r="P101" s="127">
        <v>0</v>
      </c>
      <c r="Q101" s="128">
        <f t="shared" si="19"/>
        <v>5649.82</v>
      </c>
      <c r="R101" s="128">
        <f t="shared" si="20"/>
        <v>4943.8</v>
      </c>
      <c r="S101" s="123">
        <f t="shared" si="15"/>
        <v>35149.019999999997</v>
      </c>
      <c r="T101" s="147">
        <v>0</v>
      </c>
      <c r="U101" s="128">
        <f t="shared" si="21"/>
        <v>13976.91</v>
      </c>
      <c r="V101" s="128">
        <f t="shared" si="22"/>
        <v>11530.11</v>
      </c>
      <c r="W101" s="128">
        <f t="shared" si="23"/>
        <v>748.08</v>
      </c>
      <c r="X101" s="128">
        <f t="shared" si="16"/>
        <v>45742.64</v>
      </c>
      <c r="Y101" s="128">
        <f t="shared" si="17"/>
        <v>151115.31</v>
      </c>
    </row>
    <row r="102" spans="1:25" s="129" customFormat="1" ht="51.95" customHeight="1" x14ac:dyDescent="0.25">
      <c r="A102" s="119">
        <v>353</v>
      </c>
      <c r="B102" s="145" t="s">
        <v>163</v>
      </c>
      <c r="C102" s="146" t="s">
        <v>164</v>
      </c>
      <c r="D102" s="122">
        <v>7.2</v>
      </c>
      <c r="E102" s="146" t="s">
        <v>162</v>
      </c>
      <c r="F102" s="133">
        <v>137800.57</v>
      </c>
      <c r="G102" s="133"/>
      <c r="H102" s="133"/>
      <c r="I102" s="124">
        <v>0</v>
      </c>
      <c r="J102" s="123">
        <f t="shared" si="12"/>
        <v>6359.0479926165208</v>
      </c>
      <c r="K102" s="125">
        <v>21.67</v>
      </c>
      <c r="L102" s="126">
        <v>0</v>
      </c>
      <c r="M102" s="125">
        <f t="shared" si="13"/>
        <v>137800.57</v>
      </c>
      <c r="N102" s="126">
        <f t="shared" si="14"/>
        <v>0</v>
      </c>
      <c r="O102" s="127">
        <f t="shared" si="18"/>
        <v>137800.57</v>
      </c>
      <c r="P102" s="127">
        <v>0</v>
      </c>
      <c r="Q102" s="128">
        <f t="shared" si="19"/>
        <v>3954.88</v>
      </c>
      <c r="R102" s="128">
        <f t="shared" si="20"/>
        <v>4189.1400000000003</v>
      </c>
      <c r="S102" s="123">
        <f t="shared" si="15"/>
        <v>20997.07</v>
      </c>
      <c r="T102" s="147">
        <v>0</v>
      </c>
      <c r="U102" s="128">
        <f t="shared" si="21"/>
        <v>9783.84</v>
      </c>
      <c r="V102" s="128">
        <f t="shared" si="22"/>
        <v>9770.06</v>
      </c>
      <c r="W102" s="128">
        <f t="shared" si="23"/>
        <v>748.08</v>
      </c>
      <c r="X102" s="128">
        <f t="shared" si="16"/>
        <v>29141.09</v>
      </c>
      <c r="Y102" s="128">
        <f t="shared" si="17"/>
        <v>108659.48000000001</v>
      </c>
    </row>
    <row r="103" spans="1:25" s="129" customFormat="1" ht="51.95" customHeight="1" x14ac:dyDescent="0.25">
      <c r="A103" s="119">
        <v>238</v>
      </c>
      <c r="B103" s="145" t="s">
        <v>165</v>
      </c>
      <c r="C103" s="146" t="s">
        <v>166</v>
      </c>
      <c r="D103" s="122">
        <v>7.2</v>
      </c>
      <c r="E103" s="146" t="s">
        <v>162</v>
      </c>
      <c r="F103" s="133">
        <v>72181.25</v>
      </c>
      <c r="G103" s="133"/>
      <c r="H103" s="133"/>
      <c r="I103" s="124">
        <v>0</v>
      </c>
      <c r="J103" s="123">
        <f t="shared" si="12"/>
        <v>3330.9298569450852</v>
      </c>
      <c r="K103" s="125">
        <v>21.67</v>
      </c>
      <c r="L103" s="126">
        <v>0</v>
      </c>
      <c r="M103" s="125">
        <f t="shared" si="13"/>
        <v>72181.25</v>
      </c>
      <c r="N103" s="126">
        <f t="shared" si="14"/>
        <v>0</v>
      </c>
      <c r="O103" s="127">
        <f t="shared" si="18"/>
        <v>72181.25</v>
      </c>
      <c r="P103" s="127">
        <v>0</v>
      </c>
      <c r="Q103" s="128">
        <f t="shared" si="19"/>
        <v>2071.6</v>
      </c>
      <c r="R103" s="128">
        <f t="shared" si="20"/>
        <v>2194.31</v>
      </c>
      <c r="S103" s="123">
        <f t="shared" si="15"/>
        <v>5778.91</v>
      </c>
      <c r="T103" s="147">
        <v>2141.92</v>
      </c>
      <c r="U103" s="128">
        <f t="shared" si="21"/>
        <v>5124.87</v>
      </c>
      <c r="V103" s="128">
        <f t="shared" si="22"/>
        <v>5117.6499999999996</v>
      </c>
      <c r="W103" s="128">
        <f t="shared" si="23"/>
        <v>748.08</v>
      </c>
      <c r="X103" s="128">
        <f t="shared" si="16"/>
        <v>12186.74</v>
      </c>
      <c r="Y103" s="128">
        <f t="shared" si="17"/>
        <v>59994.51</v>
      </c>
    </row>
    <row r="104" spans="1:25" s="129" customFormat="1" ht="51.95" customHeight="1" x14ac:dyDescent="0.25">
      <c r="A104" s="119">
        <v>239</v>
      </c>
      <c r="B104" s="145" t="s">
        <v>167</v>
      </c>
      <c r="C104" s="146" t="s">
        <v>166</v>
      </c>
      <c r="D104" s="122">
        <v>7.2</v>
      </c>
      <c r="E104" s="146" t="s">
        <v>162</v>
      </c>
      <c r="F104" s="133">
        <v>72181.25</v>
      </c>
      <c r="G104" s="133"/>
      <c r="H104" s="133"/>
      <c r="I104" s="124">
        <v>0</v>
      </c>
      <c r="J104" s="123">
        <f t="shared" si="12"/>
        <v>3330.9298569450852</v>
      </c>
      <c r="K104" s="125">
        <v>21.67</v>
      </c>
      <c r="L104" s="126">
        <v>0</v>
      </c>
      <c r="M104" s="125">
        <f t="shared" si="13"/>
        <v>72181.25</v>
      </c>
      <c r="N104" s="126">
        <f t="shared" si="14"/>
        <v>0</v>
      </c>
      <c r="O104" s="127">
        <f t="shared" si="18"/>
        <v>72181.25</v>
      </c>
      <c r="P104" s="127">
        <v>0</v>
      </c>
      <c r="Q104" s="128">
        <f t="shared" si="19"/>
        <v>2071.6</v>
      </c>
      <c r="R104" s="128">
        <f t="shared" si="20"/>
        <v>2194.31</v>
      </c>
      <c r="S104" s="123">
        <f t="shared" si="15"/>
        <v>5778.91</v>
      </c>
      <c r="T104" s="147">
        <v>709.56</v>
      </c>
      <c r="U104" s="128">
        <f t="shared" si="21"/>
        <v>5124.87</v>
      </c>
      <c r="V104" s="128">
        <f t="shared" si="22"/>
        <v>5117.6499999999996</v>
      </c>
      <c r="W104" s="128">
        <f t="shared" si="23"/>
        <v>748.08</v>
      </c>
      <c r="X104" s="128">
        <f t="shared" si="16"/>
        <v>10754.38</v>
      </c>
      <c r="Y104" s="128">
        <f t="shared" si="17"/>
        <v>61426.87</v>
      </c>
    </row>
    <row r="105" spans="1:25" s="129" customFormat="1" ht="51.95" customHeight="1" x14ac:dyDescent="0.25">
      <c r="A105" s="119">
        <v>240</v>
      </c>
      <c r="B105" s="145" t="s">
        <v>168</v>
      </c>
      <c r="C105" s="146" t="s">
        <v>166</v>
      </c>
      <c r="D105" s="122">
        <v>7.2</v>
      </c>
      <c r="E105" s="146" t="s">
        <v>162</v>
      </c>
      <c r="F105" s="133">
        <v>72181.25</v>
      </c>
      <c r="G105" s="133"/>
      <c r="H105" s="133"/>
      <c r="I105" s="124">
        <v>0</v>
      </c>
      <c r="J105" s="123">
        <f t="shared" si="12"/>
        <v>3330.9298569450852</v>
      </c>
      <c r="K105" s="125">
        <v>21.67</v>
      </c>
      <c r="L105" s="126">
        <v>0</v>
      </c>
      <c r="M105" s="125">
        <f t="shared" si="13"/>
        <v>72181.25</v>
      </c>
      <c r="N105" s="126">
        <f t="shared" si="14"/>
        <v>0</v>
      </c>
      <c r="O105" s="127">
        <f t="shared" si="18"/>
        <v>72181.25</v>
      </c>
      <c r="P105" s="127">
        <f>1190.12+160</f>
        <v>1350.12</v>
      </c>
      <c r="Q105" s="128">
        <f t="shared" si="19"/>
        <v>2071.6</v>
      </c>
      <c r="R105" s="128">
        <f t="shared" si="20"/>
        <v>2194.31</v>
      </c>
      <c r="S105" s="123">
        <f t="shared" si="15"/>
        <v>5508.89</v>
      </c>
      <c r="T105" s="147">
        <v>2135.3000000000002</v>
      </c>
      <c r="U105" s="128">
        <f t="shared" si="21"/>
        <v>5124.87</v>
      </c>
      <c r="V105" s="128">
        <f t="shared" si="22"/>
        <v>5117.6499999999996</v>
      </c>
      <c r="W105" s="128">
        <f t="shared" si="23"/>
        <v>748.08</v>
      </c>
      <c r="X105" s="128">
        <f t="shared" si="16"/>
        <v>13260.220000000001</v>
      </c>
      <c r="Y105" s="128">
        <f t="shared" si="17"/>
        <v>58921.03</v>
      </c>
    </row>
    <row r="106" spans="1:25" s="129" customFormat="1" ht="51.95" customHeight="1" x14ac:dyDescent="0.25">
      <c r="A106" s="119">
        <v>343</v>
      </c>
      <c r="B106" s="145" t="s">
        <v>169</v>
      </c>
      <c r="C106" s="146" t="s">
        <v>70</v>
      </c>
      <c r="D106" s="122">
        <v>7.2</v>
      </c>
      <c r="E106" s="146" t="s">
        <v>162</v>
      </c>
      <c r="F106" s="133">
        <v>59057.39</v>
      </c>
      <c r="G106" s="133"/>
      <c r="H106" s="133"/>
      <c r="I106" s="124">
        <v>44515</v>
      </c>
      <c r="J106" s="123">
        <f t="shared" si="12"/>
        <v>2725.3064143977849</v>
      </c>
      <c r="K106" s="125">
        <v>21.67</v>
      </c>
      <c r="L106" s="126">
        <v>0</v>
      </c>
      <c r="M106" s="125">
        <f t="shared" si="13"/>
        <v>59057.390000000007</v>
      </c>
      <c r="N106" s="126">
        <f t="shared" si="14"/>
        <v>0</v>
      </c>
      <c r="O106" s="127">
        <f t="shared" si="18"/>
        <v>59057.390000000007</v>
      </c>
      <c r="P106" s="127">
        <v>0</v>
      </c>
      <c r="Q106" s="128">
        <f t="shared" si="19"/>
        <v>1694.95</v>
      </c>
      <c r="R106" s="128">
        <f t="shared" si="20"/>
        <v>1795.34</v>
      </c>
      <c r="S106" s="123">
        <f t="shared" si="15"/>
        <v>3309.26</v>
      </c>
      <c r="T106" s="147">
        <v>0</v>
      </c>
      <c r="U106" s="128">
        <f t="shared" si="21"/>
        <v>4193.07</v>
      </c>
      <c r="V106" s="128">
        <f t="shared" si="22"/>
        <v>4187.17</v>
      </c>
      <c r="W106" s="128">
        <f t="shared" si="23"/>
        <v>679.16</v>
      </c>
      <c r="X106" s="128">
        <f t="shared" si="16"/>
        <v>6799.55</v>
      </c>
      <c r="Y106" s="128">
        <f t="shared" si="17"/>
        <v>52257.840000000004</v>
      </c>
    </row>
    <row r="107" spans="1:25" s="129" customFormat="1" ht="51.95" customHeight="1" x14ac:dyDescent="0.25">
      <c r="A107" s="119">
        <v>363</v>
      </c>
      <c r="B107" s="145" t="s">
        <v>170</v>
      </c>
      <c r="C107" s="146" t="s">
        <v>149</v>
      </c>
      <c r="D107" s="122">
        <v>7.2</v>
      </c>
      <c r="E107" s="146" t="s">
        <v>162</v>
      </c>
      <c r="F107" s="133">
        <v>30000</v>
      </c>
      <c r="G107" s="133"/>
      <c r="H107" s="133"/>
      <c r="I107" s="124">
        <v>0</v>
      </c>
      <c r="J107" s="123">
        <f t="shared" si="12"/>
        <v>1384.4023996308258</v>
      </c>
      <c r="K107" s="125">
        <v>21.67</v>
      </c>
      <c r="L107" s="126">
        <v>0</v>
      </c>
      <c r="M107" s="125">
        <f t="shared" si="13"/>
        <v>29999.999999999996</v>
      </c>
      <c r="N107" s="126">
        <f t="shared" si="14"/>
        <v>0</v>
      </c>
      <c r="O107" s="127">
        <f t="shared" si="18"/>
        <v>29999.999999999996</v>
      </c>
      <c r="P107" s="127">
        <v>0</v>
      </c>
      <c r="Q107" s="128">
        <f t="shared" si="19"/>
        <v>861</v>
      </c>
      <c r="R107" s="128">
        <f t="shared" si="20"/>
        <v>912</v>
      </c>
      <c r="S107" s="123">
        <f t="shared" si="15"/>
        <v>0</v>
      </c>
      <c r="T107" s="147">
        <v>0</v>
      </c>
      <c r="U107" s="128">
        <f t="shared" si="21"/>
        <v>2130</v>
      </c>
      <c r="V107" s="128">
        <f t="shared" si="22"/>
        <v>2127</v>
      </c>
      <c r="W107" s="128">
        <f t="shared" si="23"/>
        <v>345</v>
      </c>
      <c r="X107" s="128">
        <f t="shared" si="16"/>
        <v>1773</v>
      </c>
      <c r="Y107" s="128">
        <f t="shared" si="17"/>
        <v>28226.999999999996</v>
      </c>
    </row>
    <row r="108" spans="1:25" s="129" customFormat="1" ht="51.95" customHeight="1" x14ac:dyDescent="0.25">
      <c r="A108" s="119">
        <v>160</v>
      </c>
      <c r="B108" s="145" t="s">
        <v>171</v>
      </c>
      <c r="C108" s="146" t="s">
        <v>44</v>
      </c>
      <c r="D108" s="122">
        <v>7.3</v>
      </c>
      <c r="E108" s="146" t="s">
        <v>172</v>
      </c>
      <c r="F108" s="133">
        <v>118114.78</v>
      </c>
      <c r="G108" s="133"/>
      <c r="H108" s="133"/>
      <c r="I108" s="124">
        <v>0</v>
      </c>
      <c r="J108" s="123">
        <f t="shared" si="12"/>
        <v>5450.6128287955698</v>
      </c>
      <c r="K108" s="125">
        <v>21.67</v>
      </c>
      <c r="L108" s="126">
        <v>0</v>
      </c>
      <c r="M108" s="125">
        <f t="shared" si="13"/>
        <v>118114.78000000001</v>
      </c>
      <c r="N108" s="126">
        <f t="shared" si="14"/>
        <v>0</v>
      </c>
      <c r="O108" s="127">
        <f t="shared" si="18"/>
        <v>118114.78000000001</v>
      </c>
      <c r="P108" s="127">
        <v>0</v>
      </c>
      <c r="Q108" s="128">
        <f t="shared" si="19"/>
        <v>3389.89</v>
      </c>
      <c r="R108" s="128">
        <f t="shared" si="20"/>
        <v>3590.69</v>
      </c>
      <c r="S108" s="123">
        <f t="shared" si="15"/>
        <v>16366.49</v>
      </c>
      <c r="T108" s="147">
        <v>2148.54</v>
      </c>
      <c r="U108" s="128">
        <f t="shared" si="21"/>
        <v>8386.15</v>
      </c>
      <c r="V108" s="128">
        <f t="shared" si="22"/>
        <v>8374.34</v>
      </c>
      <c r="W108" s="128">
        <f t="shared" si="23"/>
        <v>748.08</v>
      </c>
      <c r="X108" s="128">
        <f t="shared" si="16"/>
        <v>25495.61</v>
      </c>
      <c r="Y108" s="128">
        <f t="shared" si="17"/>
        <v>92619.170000000013</v>
      </c>
    </row>
    <row r="109" spans="1:25" s="129" customFormat="1" ht="51.95" customHeight="1" x14ac:dyDescent="0.25">
      <c r="A109" s="119">
        <v>161</v>
      </c>
      <c r="B109" s="145" t="s">
        <v>173</v>
      </c>
      <c r="C109" s="146" t="s">
        <v>44</v>
      </c>
      <c r="D109" s="122">
        <v>7.3</v>
      </c>
      <c r="E109" s="146" t="s">
        <v>172</v>
      </c>
      <c r="F109" s="133">
        <v>118114.78</v>
      </c>
      <c r="G109" s="133"/>
      <c r="H109" s="133"/>
      <c r="I109" s="124">
        <v>0</v>
      </c>
      <c r="J109" s="123">
        <f t="shared" si="12"/>
        <v>5450.6128287955698</v>
      </c>
      <c r="K109" s="125">
        <v>21.67</v>
      </c>
      <c r="L109" s="126">
        <v>0</v>
      </c>
      <c r="M109" s="125">
        <f t="shared" si="13"/>
        <v>118114.78000000001</v>
      </c>
      <c r="N109" s="126">
        <f t="shared" si="14"/>
        <v>0</v>
      </c>
      <c r="O109" s="127">
        <f t="shared" si="18"/>
        <v>118114.78000000001</v>
      </c>
      <c r="P109" s="127">
        <v>0</v>
      </c>
      <c r="Q109" s="128">
        <f t="shared" si="19"/>
        <v>3389.89</v>
      </c>
      <c r="R109" s="128">
        <f t="shared" si="20"/>
        <v>3590.69</v>
      </c>
      <c r="S109" s="123">
        <f t="shared" si="15"/>
        <v>16366.49</v>
      </c>
      <c r="T109" s="147">
        <v>1419.12</v>
      </c>
      <c r="U109" s="128">
        <f t="shared" si="21"/>
        <v>8386.15</v>
      </c>
      <c r="V109" s="128">
        <f t="shared" si="22"/>
        <v>8374.34</v>
      </c>
      <c r="W109" s="128">
        <f t="shared" si="23"/>
        <v>748.08</v>
      </c>
      <c r="X109" s="128">
        <f t="shared" si="16"/>
        <v>24766.19</v>
      </c>
      <c r="Y109" s="128">
        <f t="shared" si="17"/>
        <v>93348.590000000011</v>
      </c>
    </row>
    <row r="110" spans="1:25" s="129" customFormat="1" ht="51.95" customHeight="1" x14ac:dyDescent="0.25">
      <c r="A110" s="119">
        <v>162</v>
      </c>
      <c r="B110" s="145" t="s">
        <v>174</v>
      </c>
      <c r="C110" s="146" t="s">
        <v>44</v>
      </c>
      <c r="D110" s="122">
        <v>7.3</v>
      </c>
      <c r="E110" s="146" t="s">
        <v>172</v>
      </c>
      <c r="F110" s="133">
        <v>118114.78</v>
      </c>
      <c r="G110" s="133"/>
      <c r="H110" s="133"/>
      <c r="I110" s="124">
        <v>0</v>
      </c>
      <c r="J110" s="123">
        <f t="shared" si="12"/>
        <v>5450.6128287955698</v>
      </c>
      <c r="K110" s="125">
        <v>21.67</v>
      </c>
      <c r="L110" s="126">
        <v>0</v>
      </c>
      <c r="M110" s="125">
        <f t="shared" si="13"/>
        <v>118114.78000000001</v>
      </c>
      <c r="N110" s="126">
        <f t="shared" si="14"/>
        <v>0</v>
      </c>
      <c r="O110" s="127">
        <f t="shared" si="18"/>
        <v>118114.78000000001</v>
      </c>
      <c r="P110" s="127">
        <v>0</v>
      </c>
      <c r="Q110" s="128">
        <f t="shared" si="19"/>
        <v>3389.89</v>
      </c>
      <c r="R110" s="128">
        <f t="shared" si="20"/>
        <v>3590.69</v>
      </c>
      <c r="S110" s="123">
        <f t="shared" si="15"/>
        <v>16366.49</v>
      </c>
      <c r="T110" s="147">
        <v>0</v>
      </c>
      <c r="U110" s="128">
        <f t="shared" si="21"/>
        <v>8386.15</v>
      </c>
      <c r="V110" s="128">
        <f t="shared" si="22"/>
        <v>8374.34</v>
      </c>
      <c r="W110" s="128">
        <f t="shared" si="23"/>
        <v>748.08</v>
      </c>
      <c r="X110" s="128">
        <f t="shared" si="16"/>
        <v>23347.07</v>
      </c>
      <c r="Y110" s="128">
        <f t="shared" si="17"/>
        <v>94767.710000000021</v>
      </c>
    </row>
    <row r="111" spans="1:25" s="129" customFormat="1" ht="51.95" customHeight="1" x14ac:dyDescent="0.25">
      <c r="A111" s="119">
        <v>163</v>
      </c>
      <c r="B111" s="145" t="s">
        <v>175</v>
      </c>
      <c r="C111" s="146" t="s">
        <v>44</v>
      </c>
      <c r="D111" s="122">
        <v>7.3</v>
      </c>
      <c r="E111" s="146" t="s">
        <v>172</v>
      </c>
      <c r="F111" s="133">
        <v>118114.78</v>
      </c>
      <c r="G111" s="133"/>
      <c r="H111" s="133"/>
      <c r="I111" s="124">
        <v>0</v>
      </c>
      <c r="J111" s="123">
        <f t="shared" si="12"/>
        <v>5450.6128287955698</v>
      </c>
      <c r="K111" s="125">
        <v>21.67</v>
      </c>
      <c r="L111" s="126">
        <v>0</v>
      </c>
      <c r="M111" s="125">
        <f t="shared" si="13"/>
        <v>118114.78000000001</v>
      </c>
      <c r="N111" s="126">
        <f t="shared" si="14"/>
        <v>0</v>
      </c>
      <c r="O111" s="127">
        <f t="shared" si="18"/>
        <v>118114.78000000001</v>
      </c>
      <c r="P111" s="127">
        <v>0</v>
      </c>
      <c r="Q111" s="128">
        <f t="shared" si="19"/>
        <v>3389.89</v>
      </c>
      <c r="R111" s="128">
        <f t="shared" si="20"/>
        <v>3590.69</v>
      </c>
      <c r="S111" s="123">
        <f t="shared" si="15"/>
        <v>16366.49</v>
      </c>
      <c r="T111" s="147">
        <v>0</v>
      </c>
      <c r="U111" s="128">
        <f t="shared" si="21"/>
        <v>8386.15</v>
      </c>
      <c r="V111" s="128">
        <f t="shared" si="22"/>
        <v>8374.34</v>
      </c>
      <c r="W111" s="128">
        <f t="shared" si="23"/>
        <v>748.08</v>
      </c>
      <c r="X111" s="128">
        <f t="shared" si="16"/>
        <v>23347.07</v>
      </c>
      <c r="Y111" s="128">
        <f t="shared" si="17"/>
        <v>94767.710000000021</v>
      </c>
    </row>
    <row r="112" spans="1:25" s="129" customFormat="1" ht="51.95" customHeight="1" x14ac:dyDescent="0.25">
      <c r="A112" s="119">
        <v>164</v>
      </c>
      <c r="B112" s="145" t="s">
        <v>176</v>
      </c>
      <c r="C112" s="146" t="s">
        <v>44</v>
      </c>
      <c r="D112" s="122">
        <v>7.3</v>
      </c>
      <c r="E112" s="146" t="s">
        <v>172</v>
      </c>
      <c r="F112" s="133">
        <v>118114.78</v>
      </c>
      <c r="G112" s="133"/>
      <c r="H112" s="133"/>
      <c r="I112" s="124">
        <v>0</v>
      </c>
      <c r="J112" s="123">
        <f t="shared" si="12"/>
        <v>5450.6128287955698</v>
      </c>
      <c r="K112" s="125">
        <v>21.67</v>
      </c>
      <c r="L112" s="126">
        <v>0</v>
      </c>
      <c r="M112" s="125">
        <f t="shared" si="13"/>
        <v>118114.78000000001</v>
      </c>
      <c r="N112" s="126">
        <f t="shared" si="14"/>
        <v>0</v>
      </c>
      <c r="O112" s="127">
        <f t="shared" si="18"/>
        <v>118114.78000000001</v>
      </c>
      <c r="P112" s="127">
        <v>0</v>
      </c>
      <c r="Q112" s="128">
        <f t="shared" si="19"/>
        <v>3389.89</v>
      </c>
      <c r="R112" s="128">
        <f t="shared" si="20"/>
        <v>3590.69</v>
      </c>
      <c r="S112" s="123">
        <f t="shared" si="15"/>
        <v>16366.49</v>
      </c>
      <c r="T112" s="147">
        <v>0</v>
      </c>
      <c r="U112" s="128">
        <f t="shared" si="21"/>
        <v>8386.15</v>
      </c>
      <c r="V112" s="128">
        <f t="shared" si="22"/>
        <v>8374.34</v>
      </c>
      <c r="W112" s="128">
        <f t="shared" si="23"/>
        <v>748.08</v>
      </c>
      <c r="X112" s="128">
        <f t="shared" si="16"/>
        <v>23347.07</v>
      </c>
      <c r="Y112" s="128">
        <f t="shared" si="17"/>
        <v>94767.710000000021</v>
      </c>
    </row>
    <row r="113" spans="1:25" s="129" customFormat="1" ht="51.95" customHeight="1" x14ac:dyDescent="0.25">
      <c r="A113" s="119">
        <v>165</v>
      </c>
      <c r="B113" s="145" t="s">
        <v>177</v>
      </c>
      <c r="C113" s="146" t="s">
        <v>44</v>
      </c>
      <c r="D113" s="122">
        <v>7.3</v>
      </c>
      <c r="E113" s="146" t="s">
        <v>172</v>
      </c>
      <c r="F113" s="133">
        <v>118114.78</v>
      </c>
      <c r="G113" s="133"/>
      <c r="H113" s="133"/>
      <c r="I113" s="124">
        <v>0</v>
      </c>
      <c r="J113" s="123">
        <f t="shared" si="12"/>
        <v>5450.6128287955698</v>
      </c>
      <c r="K113" s="125">
        <v>21.67</v>
      </c>
      <c r="L113" s="126">
        <v>0</v>
      </c>
      <c r="M113" s="125">
        <f t="shared" si="13"/>
        <v>118114.78000000001</v>
      </c>
      <c r="N113" s="126">
        <f t="shared" si="14"/>
        <v>0</v>
      </c>
      <c r="O113" s="127">
        <f t="shared" si="18"/>
        <v>118114.78000000001</v>
      </c>
      <c r="P113" s="127">
        <v>0</v>
      </c>
      <c r="Q113" s="128">
        <f t="shared" si="19"/>
        <v>3389.89</v>
      </c>
      <c r="R113" s="128">
        <f t="shared" si="20"/>
        <v>3590.69</v>
      </c>
      <c r="S113" s="123">
        <f t="shared" si="15"/>
        <v>16366.49</v>
      </c>
      <c r="T113" s="147">
        <v>6481.67</v>
      </c>
      <c r="U113" s="128">
        <f t="shared" si="21"/>
        <v>8386.15</v>
      </c>
      <c r="V113" s="128">
        <f t="shared" si="22"/>
        <v>8374.34</v>
      </c>
      <c r="W113" s="128">
        <f t="shared" si="23"/>
        <v>748.08</v>
      </c>
      <c r="X113" s="128">
        <f t="shared" si="16"/>
        <v>29828.739999999998</v>
      </c>
      <c r="Y113" s="128">
        <f t="shared" si="17"/>
        <v>88286.040000000008</v>
      </c>
    </row>
    <row r="114" spans="1:25" s="129" customFormat="1" ht="51.95" customHeight="1" x14ac:dyDescent="0.25">
      <c r="A114" s="119">
        <v>166</v>
      </c>
      <c r="B114" s="145" t="s">
        <v>178</v>
      </c>
      <c r="C114" s="146" t="s">
        <v>44</v>
      </c>
      <c r="D114" s="122">
        <v>7.3</v>
      </c>
      <c r="E114" s="146" t="s">
        <v>172</v>
      </c>
      <c r="F114" s="133">
        <v>118114.78</v>
      </c>
      <c r="G114" s="133"/>
      <c r="H114" s="133"/>
      <c r="I114" s="124">
        <v>0</v>
      </c>
      <c r="J114" s="123">
        <f t="shared" si="12"/>
        <v>5450.6128287955698</v>
      </c>
      <c r="K114" s="125">
        <v>21.67</v>
      </c>
      <c r="L114" s="126">
        <v>0</v>
      </c>
      <c r="M114" s="125">
        <f t="shared" si="13"/>
        <v>118114.78000000001</v>
      </c>
      <c r="N114" s="126">
        <f t="shared" si="14"/>
        <v>0</v>
      </c>
      <c r="O114" s="127">
        <f t="shared" si="18"/>
        <v>118114.78000000001</v>
      </c>
      <c r="P114" s="127">
        <v>0</v>
      </c>
      <c r="Q114" s="128">
        <f t="shared" si="19"/>
        <v>3389.89</v>
      </c>
      <c r="R114" s="128">
        <f t="shared" si="20"/>
        <v>3590.69</v>
      </c>
      <c r="S114" s="123">
        <f t="shared" si="15"/>
        <v>16366.49</v>
      </c>
      <c r="T114" s="147">
        <v>0</v>
      </c>
      <c r="U114" s="128">
        <f t="shared" si="21"/>
        <v>8386.15</v>
      </c>
      <c r="V114" s="128">
        <f t="shared" si="22"/>
        <v>8374.34</v>
      </c>
      <c r="W114" s="128">
        <f t="shared" si="23"/>
        <v>748.08</v>
      </c>
      <c r="X114" s="128">
        <f t="shared" si="16"/>
        <v>23347.07</v>
      </c>
      <c r="Y114" s="128">
        <f t="shared" si="17"/>
        <v>94767.710000000021</v>
      </c>
    </row>
    <row r="115" spans="1:25" s="129" customFormat="1" ht="51.95" customHeight="1" x14ac:dyDescent="0.25">
      <c r="A115" s="119">
        <v>167</v>
      </c>
      <c r="B115" s="145" t="s">
        <v>179</v>
      </c>
      <c r="C115" s="146" t="s">
        <v>44</v>
      </c>
      <c r="D115" s="122">
        <v>7.3</v>
      </c>
      <c r="E115" s="146" t="s">
        <v>172</v>
      </c>
      <c r="F115" s="133">
        <v>118114.78</v>
      </c>
      <c r="G115" s="133"/>
      <c r="H115" s="133"/>
      <c r="I115" s="124">
        <v>0</v>
      </c>
      <c r="J115" s="123">
        <f t="shared" si="12"/>
        <v>5450.6128287955698</v>
      </c>
      <c r="K115" s="125">
        <v>21.67</v>
      </c>
      <c r="L115" s="126">
        <v>0</v>
      </c>
      <c r="M115" s="125">
        <f t="shared" si="13"/>
        <v>118114.78000000001</v>
      </c>
      <c r="N115" s="126">
        <f t="shared" si="14"/>
        <v>0</v>
      </c>
      <c r="O115" s="127">
        <f t="shared" si="18"/>
        <v>118114.78000000001</v>
      </c>
      <c r="P115" s="127">
        <v>0</v>
      </c>
      <c r="Q115" s="128">
        <f t="shared" si="19"/>
        <v>3389.89</v>
      </c>
      <c r="R115" s="128">
        <f t="shared" si="20"/>
        <v>3590.69</v>
      </c>
      <c r="S115" s="123">
        <f t="shared" si="15"/>
        <v>16366.49</v>
      </c>
      <c r="T115" s="147">
        <v>0</v>
      </c>
      <c r="U115" s="128">
        <f t="shared" si="21"/>
        <v>8386.15</v>
      </c>
      <c r="V115" s="128">
        <f t="shared" si="22"/>
        <v>8374.34</v>
      </c>
      <c r="W115" s="128">
        <f t="shared" si="23"/>
        <v>748.08</v>
      </c>
      <c r="X115" s="128">
        <f t="shared" si="16"/>
        <v>23347.07</v>
      </c>
      <c r="Y115" s="128">
        <f t="shared" si="17"/>
        <v>94767.710000000021</v>
      </c>
    </row>
    <row r="116" spans="1:25" s="129" customFormat="1" ht="51.95" customHeight="1" x14ac:dyDescent="0.25">
      <c r="A116" s="119">
        <v>232</v>
      </c>
      <c r="B116" s="145" t="s">
        <v>180</v>
      </c>
      <c r="C116" s="146" t="s">
        <v>181</v>
      </c>
      <c r="D116" s="122">
        <v>7.4</v>
      </c>
      <c r="E116" s="146" t="s">
        <v>182</v>
      </c>
      <c r="F116" s="133">
        <v>196857.95</v>
      </c>
      <c r="G116" s="133"/>
      <c r="H116" s="133"/>
      <c r="I116" s="124">
        <v>0</v>
      </c>
      <c r="J116" s="123">
        <f t="shared" si="12"/>
        <v>9084.3539455468381</v>
      </c>
      <c r="K116" s="125">
        <v>21.67</v>
      </c>
      <c r="L116" s="126">
        <v>0</v>
      </c>
      <c r="M116" s="125">
        <f t="shared" si="13"/>
        <v>196857.94999999998</v>
      </c>
      <c r="N116" s="126">
        <f t="shared" si="14"/>
        <v>0</v>
      </c>
      <c r="O116" s="127">
        <f t="shared" si="18"/>
        <v>196857.94999999998</v>
      </c>
      <c r="P116" s="127">
        <v>0</v>
      </c>
      <c r="Q116" s="128">
        <f t="shared" si="19"/>
        <v>5649.82</v>
      </c>
      <c r="R116" s="128">
        <f t="shared" si="20"/>
        <v>4943.8</v>
      </c>
      <c r="S116" s="123">
        <f t="shared" si="15"/>
        <v>35149.019999999997</v>
      </c>
      <c r="T116" s="147">
        <v>0</v>
      </c>
      <c r="U116" s="128">
        <f t="shared" si="21"/>
        <v>13976.91</v>
      </c>
      <c r="V116" s="128">
        <f t="shared" si="22"/>
        <v>11530.11</v>
      </c>
      <c r="W116" s="128">
        <f t="shared" si="23"/>
        <v>748.08</v>
      </c>
      <c r="X116" s="128">
        <f t="shared" si="16"/>
        <v>45742.64</v>
      </c>
      <c r="Y116" s="128">
        <f t="shared" si="17"/>
        <v>151115.31</v>
      </c>
    </row>
    <row r="117" spans="1:25" s="129" customFormat="1" ht="51.95" customHeight="1" x14ac:dyDescent="0.25">
      <c r="A117" s="119">
        <v>234</v>
      </c>
      <c r="B117" s="145" t="s">
        <v>183</v>
      </c>
      <c r="C117" s="146" t="s">
        <v>63</v>
      </c>
      <c r="D117" s="122">
        <v>7.4</v>
      </c>
      <c r="E117" s="146" t="s">
        <v>182</v>
      </c>
      <c r="F117" s="133">
        <v>78743.179999999993</v>
      </c>
      <c r="G117" s="133"/>
      <c r="H117" s="133"/>
      <c r="I117" s="124">
        <v>0</v>
      </c>
      <c r="J117" s="123">
        <f t="shared" si="12"/>
        <v>3633.741578218735</v>
      </c>
      <c r="K117" s="125">
        <v>21.67</v>
      </c>
      <c r="L117" s="126">
        <v>0</v>
      </c>
      <c r="M117" s="125">
        <f t="shared" si="13"/>
        <v>78743.179999999993</v>
      </c>
      <c r="N117" s="126">
        <f t="shared" si="14"/>
        <v>0</v>
      </c>
      <c r="O117" s="127">
        <f t="shared" si="18"/>
        <v>78743.179999999993</v>
      </c>
      <c r="P117" s="127">
        <v>0</v>
      </c>
      <c r="Q117" s="128">
        <f t="shared" si="19"/>
        <v>2259.9299999999998</v>
      </c>
      <c r="R117" s="128">
        <f t="shared" si="20"/>
        <v>2393.79</v>
      </c>
      <c r="S117" s="123">
        <f t="shared" si="15"/>
        <v>7105.3</v>
      </c>
      <c r="T117" s="147">
        <v>0</v>
      </c>
      <c r="U117" s="128">
        <f t="shared" si="21"/>
        <v>5590.77</v>
      </c>
      <c r="V117" s="128">
        <f t="shared" si="22"/>
        <v>5582.89</v>
      </c>
      <c r="W117" s="128">
        <f t="shared" si="23"/>
        <v>748.08</v>
      </c>
      <c r="X117" s="128">
        <f t="shared" si="16"/>
        <v>11759.02</v>
      </c>
      <c r="Y117" s="128">
        <f t="shared" si="17"/>
        <v>66984.159999999989</v>
      </c>
    </row>
    <row r="118" spans="1:25" s="129" customFormat="1" ht="51.95" customHeight="1" x14ac:dyDescent="0.25">
      <c r="A118" s="119">
        <v>233</v>
      </c>
      <c r="B118" s="145" t="s">
        <v>184</v>
      </c>
      <c r="C118" s="146" t="s">
        <v>166</v>
      </c>
      <c r="D118" s="122">
        <v>7.4</v>
      </c>
      <c r="E118" s="146" t="s">
        <v>182</v>
      </c>
      <c r="F118" s="133">
        <v>72181.25</v>
      </c>
      <c r="G118" s="133"/>
      <c r="H118" s="133"/>
      <c r="I118" s="124">
        <v>0</v>
      </c>
      <c r="J118" s="123">
        <f t="shared" si="12"/>
        <v>3330.9298569450852</v>
      </c>
      <c r="K118" s="125">
        <v>21.67</v>
      </c>
      <c r="L118" s="126">
        <v>0</v>
      </c>
      <c r="M118" s="125">
        <f t="shared" si="13"/>
        <v>72181.25</v>
      </c>
      <c r="N118" s="126">
        <f t="shared" si="14"/>
        <v>0</v>
      </c>
      <c r="O118" s="127">
        <f t="shared" si="18"/>
        <v>72181.25</v>
      </c>
      <c r="P118" s="127">
        <v>0</v>
      </c>
      <c r="Q118" s="128">
        <f t="shared" si="19"/>
        <v>2071.6</v>
      </c>
      <c r="R118" s="128">
        <f t="shared" si="20"/>
        <v>2194.31</v>
      </c>
      <c r="S118" s="123">
        <f t="shared" si="15"/>
        <v>5778.91</v>
      </c>
      <c r="T118" s="147">
        <v>2148.54</v>
      </c>
      <c r="U118" s="128">
        <f t="shared" si="21"/>
        <v>5124.87</v>
      </c>
      <c r="V118" s="128">
        <f t="shared" si="22"/>
        <v>5117.6499999999996</v>
      </c>
      <c r="W118" s="128">
        <f t="shared" si="23"/>
        <v>748.08</v>
      </c>
      <c r="X118" s="128">
        <f t="shared" si="16"/>
        <v>12193.36</v>
      </c>
      <c r="Y118" s="128">
        <f t="shared" si="17"/>
        <v>59987.89</v>
      </c>
    </row>
    <row r="119" spans="1:25" s="129" customFormat="1" ht="51.95" customHeight="1" x14ac:dyDescent="0.25">
      <c r="A119" s="119">
        <v>235</v>
      </c>
      <c r="B119" s="145" t="s">
        <v>185</v>
      </c>
      <c r="C119" s="146" t="s">
        <v>186</v>
      </c>
      <c r="D119" s="122">
        <v>7.4</v>
      </c>
      <c r="E119" s="146" t="s">
        <v>182</v>
      </c>
      <c r="F119" s="133">
        <v>72181.25</v>
      </c>
      <c r="G119" s="133"/>
      <c r="H119" s="133"/>
      <c r="I119" s="124">
        <v>0</v>
      </c>
      <c r="J119" s="123">
        <f t="shared" si="12"/>
        <v>3330.9298569450852</v>
      </c>
      <c r="K119" s="125">
        <v>21.67</v>
      </c>
      <c r="L119" s="126">
        <v>0</v>
      </c>
      <c r="M119" s="125">
        <f t="shared" si="13"/>
        <v>72181.25</v>
      </c>
      <c r="N119" s="126">
        <f t="shared" si="14"/>
        <v>0</v>
      </c>
      <c r="O119" s="127">
        <f t="shared" si="18"/>
        <v>72181.25</v>
      </c>
      <c r="P119" s="127">
        <v>0</v>
      </c>
      <c r="Q119" s="128">
        <f t="shared" si="19"/>
        <v>2071.6</v>
      </c>
      <c r="R119" s="128">
        <f t="shared" si="20"/>
        <v>2194.31</v>
      </c>
      <c r="S119" s="123">
        <f t="shared" si="15"/>
        <v>5778.91</v>
      </c>
      <c r="T119" s="147">
        <v>0</v>
      </c>
      <c r="U119" s="128">
        <f t="shared" si="21"/>
        <v>5124.87</v>
      </c>
      <c r="V119" s="128">
        <f t="shared" si="22"/>
        <v>5117.6499999999996</v>
      </c>
      <c r="W119" s="128">
        <f t="shared" si="23"/>
        <v>748.08</v>
      </c>
      <c r="X119" s="128">
        <f t="shared" si="16"/>
        <v>10044.82</v>
      </c>
      <c r="Y119" s="128">
        <f t="shared" si="17"/>
        <v>62136.43</v>
      </c>
    </row>
    <row r="120" spans="1:25" s="129" customFormat="1" ht="51.95" customHeight="1" x14ac:dyDescent="0.25">
      <c r="A120" s="119">
        <v>236</v>
      </c>
      <c r="B120" s="145" t="s">
        <v>187</v>
      </c>
      <c r="C120" s="146" t="s">
        <v>188</v>
      </c>
      <c r="D120" s="122">
        <v>7.4</v>
      </c>
      <c r="E120" s="146" t="s">
        <v>182</v>
      </c>
      <c r="F120" s="133">
        <v>65619.320000000007</v>
      </c>
      <c r="G120" s="133"/>
      <c r="H120" s="133"/>
      <c r="I120" s="124">
        <v>0</v>
      </c>
      <c r="J120" s="123">
        <f t="shared" si="12"/>
        <v>3028.1181356714351</v>
      </c>
      <c r="K120" s="125">
        <v>21.67</v>
      </c>
      <c r="L120" s="126">
        <v>0</v>
      </c>
      <c r="M120" s="125">
        <f t="shared" si="13"/>
        <v>65619.320000000007</v>
      </c>
      <c r="N120" s="126">
        <f t="shared" si="14"/>
        <v>0</v>
      </c>
      <c r="O120" s="127">
        <f t="shared" si="18"/>
        <v>65619.320000000007</v>
      </c>
      <c r="P120" s="127">
        <v>0</v>
      </c>
      <c r="Q120" s="128">
        <f t="shared" si="19"/>
        <v>1883.27</v>
      </c>
      <c r="R120" s="128">
        <f t="shared" si="20"/>
        <v>1994.83</v>
      </c>
      <c r="S120" s="123">
        <f t="shared" si="15"/>
        <v>4544.09</v>
      </c>
      <c r="T120" s="147">
        <v>0</v>
      </c>
      <c r="U120" s="128">
        <f t="shared" si="21"/>
        <v>4658.97</v>
      </c>
      <c r="V120" s="128">
        <f t="shared" si="22"/>
        <v>4652.41</v>
      </c>
      <c r="W120" s="128">
        <f t="shared" si="23"/>
        <v>748.08</v>
      </c>
      <c r="X120" s="128">
        <f t="shared" si="16"/>
        <v>8422.19</v>
      </c>
      <c r="Y120" s="128">
        <f t="shared" si="17"/>
        <v>57197.130000000005</v>
      </c>
    </row>
    <row r="121" spans="1:25" s="129" customFormat="1" ht="51.95" customHeight="1" x14ac:dyDescent="0.25">
      <c r="A121" s="119">
        <v>243</v>
      </c>
      <c r="B121" s="145" t="s">
        <v>189</v>
      </c>
      <c r="C121" s="146" t="s">
        <v>190</v>
      </c>
      <c r="D121" s="122">
        <v>7.5</v>
      </c>
      <c r="E121" s="146" t="s">
        <v>191</v>
      </c>
      <c r="F121" s="133">
        <v>120000</v>
      </c>
      <c r="G121" s="133"/>
      <c r="H121" s="133"/>
      <c r="I121" s="124">
        <v>0</v>
      </c>
      <c r="J121" s="123">
        <f t="shared" si="12"/>
        <v>5537.6095985233032</v>
      </c>
      <c r="K121" s="125">
        <v>21.67</v>
      </c>
      <c r="L121" s="126">
        <v>0</v>
      </c>
      <c r="M121" s="125">
        <f t="shared" si="13"/>
        <v>119999.99999999999</v>
      </c>
      <c r="N121" s="126">
        <f t="shared" si="14"/>
        <v>0</v>
      </c>
      <c r="O121" s="127">
        <f t="shared" si="18"/>
        <v>119999.99999999999</v>
      </c>
      <c r="P121" s="127">
        <v>0</v>
      </c>
      <c r="Q121" s="128">
        <f t="shared" si="19"/>
        <v>3444</v>
      </c>
      <c r="R121" s="128">
        <f t="shared" si="20"/>
        <v>3648</v>
      </c>
      <c r="S121" s="123">
        <f t="shared" si="15"/>
        <v>16809.939999999999</v>
      </c>
      <c r="T121" s="147">
        <v>0</v>
      </c>
      <c r="U121" s="128">
        <f t="shared" si="21"/>
        <v>8520</v>
      </c>
      <c r="V121" s="128">
        <f t="shared" si="22"/>
        <v>8508</v>
      </c>
      <c r="W121" s="128">
        <f t="shared" si="23"/>
        <v>748.08</v>
      </c>
      <c r="X121" s="128">
        <f t="shared" si="16"/>
        <v>23901.94</v>
      </c>
      <c r="Y121" s="128">
        <f t="shared" si="17"/>
        <v>96098.059999999983</v>
      </c>
    </row>
    <row r="122" spans="1:25" s="129" customFormat="1" ht="51.95" customHeight="1" x14ac:dyDescent="0.25">
      <c r="A122" s="119">
        <v>175</v>
      </c>
      <c r="B122" s="145" t="s">
        <v>192</v>
      </c>
      <c r="C122" s="146" t="s">
        <v>193</v>
      </c>
      <c r="D122" s="122">
        <v>7.5</v>
      </c>
      <c r="E122" s="146" t="s">
        <v>191</v>
      </c>
      <c r="F122" s="133">
        <v>72181.25</v>
      </c>
      <c r="G122" s="133"/>
      <c r="H122" s="133"/>
      <c r="I122" s="124">
        <v>0</v>
      </c>
      <c r="J122" s="123">
        <f t="shared" si="12"/>
        <v>3330.9298569450852</v>
      </c>
      <c r="K122" s="125">
        <v>21.67</v>
      </c>
      <c r="L122" s="126">
        <v>0</v>
      </c>
      <c r="M122" s="125">
        <f t="shared" si="13"/>
        <v>72181.25</v>
      </c>
      <c r="N122" s="126">
        <f t="shared" si="14"/>
        <v>0</v>
      </c>
      <c r="O122" s="127">
        <f t="shared" si="18"/>
        <v>72181.25</v>
      </c>
      <c r="P122" s="127">
        <v>0</v>
      </c>
      <c r="Q122" s="128">
        <f t="shared" si="19"/>
        <v>2071.6</v>
      </c>
      <c r="R122" s="128">
        <f t="shared" si="20"/>
        <v>2194.31</v>
      </c>
      <c r="S122" s="123">
        <f t="shared" si="15"/>
        <v>5778.91</v>
      </c>
      <c r="T122" s="147">
        <v>0</v>
      </c>
      <c r="U122" s="128">
        <f t="shared" si="21"/>
        <v>5124.87</v>
      </c>
      <c r="V122" s="128">
        <f t="shared" si="22"/>
        <v>5117.6499999999996</v>
      </c>
      <c r="W122" s="128">
        <f t="shared" si="23"/>
        <v>748.08</v>
      </c>
      <c r="X122" s="128">
        <f t="shared" si="16"/>
        <v>10044.82</v>
      </c>
      <c r="Y122" s="128">
        <f t="shared" si="17"/>
        <v>62136.43</v>
      </c>
    </row>
    <row r="123" spans="1:25" s="129" customFormat="1" ht="51.95" customHeight="1" x14ac:dyDescent="0.25">
      <c r="A123" s="119">
        <v>246</v>
      </c>
      <c r="B123" s="145" t="s">
        <v>194</v>
      </c>
      <c r="C123" s="146" t="s">
        <v>195</v>
      </c>
      <c r="D123" s="122">
        <v>7.5</v>
      </c>
      <c r="E123" s="146" t="s">
        <v>191</v>
      </c>
      <c r="F123" s="133">
        <v>59057.39</v>
      </c>
      <c r="G123" s="133"/>
      <c r="H123" s="133"/>
      <c r="I123" s="124">
        <v>0</v>
      </c>
      <c r="J123" s="123">
        <f t="shared" si="12"/>
        <v>2725.3064143977849</v>
      </c>
      <c r="K123" s="125">
        <v>21.67</v>
      </c>
      <c r="L123" s="126">
        <v>0</v>
      </c>
      <c r="M123" s="125">
        <f t="shared" si="13"/>
        <v>59057.390000000007</v>
      </c>
      <c r="N123" s="126">
        <f t="shared" si="14"/>
        <v>0</v>
      </c>
      <c r="O123" s="127">
        <f t="shared" si="18"/>
        <v>59057.390000000007</v>
      </c>
      <c r="P123" s="127">
        <v>0</v>
      </c>
      <c r="Q123" s="128">
        <f t="shared" si="19"/>
        <v>1694.95</v>
      </c>
      <c r="R123" s="128">
        <f t="shared" si="20"/>
        <v>1795.34</v>
      </c>
      <c r="S123" s="123">
        <f t="shared" si="15"/>
        <v>3309.26</v>
      </c>
      <c r="T123" s="147">
        <v>0</v>
      </c>
      <c r="U123" s="128">
        <f t="shared" si="21"/>
        <v>4193.07</v>
      </c>
      <c r="V123" s="128">
        <f t="shared" si="22"/>
        <v>4187.17</v>
      </c>
      <c r="W123" s="128">
        <f t="shared" si="23"/>
        <v>679.16</v>
      </c>
      <c r="X123" s="128">
        <f t="shared" si="16"/>
        <v>6799.55</v>
      </c>
      <c r="Y123" s="128">
        <f t="shared" si="17"/>
        <v>52257.840000000004</v>
      </c>
    </row>
    <row r="124" spans="1:25" s="129" customFormat="1" ht="51.95" customHeight="1" x14ac:dyDescent="0.25">
      <c r="A124" s="119">
        <v>244</v>
      </c>
      <c r="B124" s="145" t="s">
        <v>196</v>
      </c>
      <c r="C124" s="146" t="s">
        <v>197</v>
      </c>
      <c r="D124" s="122">
        <v>7.5</v>
      </c>
      <c r="E124" s="146" t="s">
        <v>191</v>
      </c>
      <c r="F124" s="133">
        <v>51076.73</v>
      </c>
      <c r="G124" s="133"/>
      <c r="H124" s="133"/>
      <c r="I124" s="124">
        <v>0</v>
      </c>
      <c r="J124" s="123">
        <f t="shared" si="12"/>
        <v>2357.0249192431934</v>
      </c>
      <c r="K124" s="125">
        <v>21.67</v>
      </c>
      <c r="L124" s="126">
        <v>0</v>
      </c>
      <c r="M124" s="125">
        <f t="shared" si="13"/>
        <v>51076.73</v>
      </c>
      <c r="N124" s="126">
        <f t="shared" si="14"/>
        <v>0</v>
      </c>
      <c r="O124" s="127">
        <f t="shared" si="18"/>
        <v>51076.73</v>
      </c>
      <c r="P124" s="127">
        <v>0</v>
      </c>
      <c r="Q124" s="128">
        <f t="shared" si="19"/>
        <v>1465.9</v>
      </c>
      <c r="R124" s="128">
        <f t="shared" si="20"/>
        <v>1552.73</v>
      </c>
      <c r="S124" s="123">
        <f t="shared" si="15"/>
        <v>2005.96</v>
      </c>
      <c r="T124" s="147">
        <v>0</v>
      </c>
      <c r="U124" s="128">
        <f t="shared" si="21"/>
        <v>3626.45</v>
      </c>
      <c r="V124" s="128">
        <f t="shared" si="22"/>
        <v>3621.34</v>
      </c>
      <c r="W124" s="128">
        <f t="shared" si="23"/>
        <v>587.38</v>
      </c>
      <c r="X124" s="128">
        <f t="shared" si="16"/>
        <v>5024.59</v>
      </c>
      <c r="Y124" s="128">
        <f t="shared" si="17"/>
        <v>46052.14</v>
      </c>
    </row>
    <row r="125" spans="1:25" s="129" customFormat="1" ht="51.95" customHeight="1" x14ac:dyDescent="0.25">
      <c r="A125" s="119">
        <v>181</v>
      </c>
      <c r="B125" s="145" t="s">
        <v>198</v>
      </c>
      <c r="C125" s="146" t="s">
        <v>199</v>
      </c>
      <c r="D125" s="122">
        <v>7.5</v>
      </c>
      <c r="E125" s="146" t="s">
        <v>191</v>
      </c>
      <c r="F125" s="133">
        <v>50000</v>
      </c>
      <c r="G125" s="133"/>
      <c r="H125" s="133"/>
      <c r="I125" s="124">
        <v>0</v>
      </c>
      <c r="J125" s="123">
        <f t="shared" si="12"/>
        <v>2307.3373327180434</v>
      </c>
      <c r="K125" s="125">
        <v>21.67</v>
      </c>
      <c r="L125" s="126">
        <v>0</v>
      </c>
      <c r="M125" s="125">
        <f t="shared" si="13"/>
        <v>50000.000000000007</v>
      </c>
      <c r="N125" s="126">
        <f t="shared" si="14"/>
        <v>0</v>
      </c>
      <c r="O125" s="127">
        <f t="shared" si="18"/>
        <v>50000.000000000007</v>
      </c>
      <c r="P125" s="127">
        <v>0</v>
      </c>
      <c r="Q125" s="128">
        <f t="shared" si="19"/>
        <v>1435</v>
      </c>
      <c r="R125" s="128">
        <f t="shared" si="20"/>
        <v>1520</v>
      </c>
      <c r="S125" s="123">
        <f t="shared" si="15"/>
        <v>1854</v>
      </c>
      <c r="T125" s="147">
        <v>0</v>
      </c>
      <c r="U125" s="128">
        <f t="shared" si="21"/>
        <v>3550</v>
      </c>
      <c r="V125" s="128">
        <f t="shared" si="22"/>
        <v>3545</v>
      </c>
      <c r="W125" s="128">
        <f t="shared" si="23"/>
        <v>575</v>
      </c>
      <c r="X125" s="128">
        <f t="shared" si="16"/>
        <v>4809</v>
      </c>
      <c r="Y125" s="128">
        <f t="shared" si="17"/>
        <v>45191.000000000007</v>
      </c>
    </row>
    <row r="126" spans="1:25" s="129" customFormat="1" ht="51.95" customHeight="1" x14ac:dyDescent="0.25">
      <c r="A126" s="119">
        <v>245</v>
      </c>
      <c r="B126" s="145" t="s">
        <v>200</v>
      </c>
      <c r="C126" s="146" t="s">
        <v>201</v>
      </c>
      <c r="D126" s="122">
        <v>7.5</v>
      </c>
      <c r="E126" s="146" t="s">
        <v>191</v>
      </c>
      <c r="F126" s="133">
        <v>45933.54</v>
      </c>
      <c r="G126" s="133"/>
      <c r="H126" s="133"/>
      <c r="I126" s="124">
        <v>0</v>
      </c>
      <c r="J126" s="123">
        <f t="shared" si="12"/>
        <v>2119.6834333179509</v>
      </c>
      <c r="K126" s="125">
        <v>21.67</v>
      </c>
      <c r="L126" s="126">
        <v>0</v>
      </c>
      <c r="M126" s="125">
        <f t="shared" si="13"/>
        <v>45933.54</v>
      </c>
      <c r="N126" s="126">
        <f t="shared" si="14"/>
        <v>0</v>
      </c>
      <c r="O126" s="127">
        <f t="shared" si="18"/>
        <v>45933.54</v>
      </c>
      <c r="P126" s="127">
        <v>0</v>
      </c>
      <c r="Q126" s="128">
        <f t="shared" si="19"/>
        <v>1318.29</v>
      </c>
      <c r="R126" s="128">
        <f t="shared" si="20"/>
        <v>1396.38</v>
      </c>
      <c r="S126" s="123">
        <f t="shared" si="15"/>
        <v>1280.08</v>
      </c>
      <c r="T126" s="147">
        <v>0</v>
      </c>
      <c r="U126" s="128">
        <f t="shared" si="21"/>
        <v>3261.28</v>
      </c>
      <c r="V126" s="128">
        <f t="shared" si="22"/>
        <v>3256.69</v>
      </c>
      <c r="W126" s="128">
        <f t="shared" si="23"/>
        <v>528.24</v>
      </c>
      <c r="X126" s="128">
        <f t="shared" si="16"/>
        <v>3994.75</v>
      </c>
      <c r="Y126" s="128">
        <f t="shared" si="17"/>
        <v>41938.79</v>
      </c>
    </row>
    <row r="127" spans="1:25" s="129" customFormat="1" ht="51.95" customHeight="1" x14ac:dyDescent="0.25">
      <c r="A127" s="119">
        <v>247</v>
      </c>
      <c r="B127" s="145" t="s">
        <v>202</v>
      </c>
      <c r="C127" s="146" t="s">
        <v>203</v>
      </c>
      <c r="D127" s="122">
        <v>7.5</v>
      </c>
      <c r="E127" s="146" t="s">
        <v>191</v>
      </c>
      <c r="F127" s="133">
        <v>45933.54</v>
      </c>
      <c r="G127" s="133"/>
      <c r="H127" s="133"/>
      <c r="I127" s="124">
        <v>0</v>
      </c>
      <c r="J127" s="123">
        <f t="shared" si="12"/>
        <v>2119.6834333179509</v>
      </c>
      <c r="K127" s="125">
        <v>21.67</v>
      </c>
      <c r="L127" s="126">
        <v>0</v>
      </c>
      <c r="M127" s="125">
        <f t="shared" si="13"/>
        <v>45933.54</v>
      </c>
      <c r="N127" s="126">
        <f t="shared" si="14"/>
        <v>0</v>
      </c>
      <c r="O127" s="127">
        <f t="shared" si="18"/>
        <v>45933.54</v>
      </c>
      <c r="P127" s="127">
        <v>0</v>
      </c>
      <c r="Q127" s="128">
        <f t="shared" si="19"/>
        <v>1318.29</v>
      </c>
      <c r="R127" s="128">
        <f t="shared" si="20"/>
        <v>1396.38</v>
      </c>
      <c r="S127" s="123">
        <f t="shared" si="15"/>
        <v>1280.08</v>
      </c>
      <c r="T127" s="147">
        <v>0</v>
      </c>
      <c r="U127" s="128">
        <f t="shared" si="21"/>
        <v>3261.28</v>
      </c>
      <c r="V127" s="128">
        <f t="shared" si="22"/>
        <v>3256.69</v>
      </c>
      <c r="W127" s="128">
        <f t="shared" si="23"/>
        <v>528.24</v>
      </c>
      <c r="X127" s="128">
        <f t="shared" si="16"/>
        <v>3994.75</v>
      </c>
      <c r="Y127" s="128">
        <f t="shared" si="17"/>
        <v>41938.79</v>
      </c>
    </row>
    <row r="128" spans="1:25" s="129" customFormat="1" ht="51.95" customHeight="1" x14ac:dyDescent="0.25">
      <c r="A128" s="119">
        <v>7</v>
      </c>
      <c r="B128" s="145" t="s">
        <v>204</v>
      </c>
      <c r="C128" s="146" t="s">
        <v>205</v>
      </c>
      <c r="D128" s="122">
        <v>7.6</v>
      </c>
      <c r="E128" s="146" t="s">
        <v>206</v>
      </c>
      <c r="F128" s="133">
        <v>196857.95</v>
      </c>
      <c r="G128" s="133"/>
      <c r="H128" s="133"/>
      <c r="I128" s="124">
        <v>0</v>
      </c>
      <c r="J128" s="123">
        <f t="shared" si="12"/>
        <v>9084.3539455468381</v>
      </c>
      <c r="K128" s="125">
        <v>21.67</v>
      </c>
      <c r="L128" s="126">
        <v>0</v>
      </c>
      <c r="M128" s="125">
        <f t="shared" si="13"/>
        <v>196857.94999999998</v>
      </c>
      <c r="N128" s="126">
        <f t="shared" si="14"/>
        <v>0</v>
      </c>
      <c r="O128" s="127">
        <f t="shared" si="18"/>
        <v>196857.94999999998</v>
      </c>
      <c r="P128" s="127">
        <v>0</v>
      </c>
      <c r="Q128" s="128">
        <f t="shared" si="19"/>
        <v>5649.82</v>
      </c>
      <c r="R128" s="128">
        <f t="shared" si="20"/>
        <v>4943.8</v>
      </c>
      <c r="S128" s="123">
        <f t="shared" si="15"/>
        <v>35149.019999999997</v>
      </c>
      <c r="T128" s="147">
        <v>0</v>
      </c>
      <c r="U128" s="128">
        <f t="shared" si="21"/>
        <v>13976.91</v>
      </c>
      <c r="V128" s="128">
        <f t="shared" si="22"/>
        <v>11530.11</v>
      </c>
      <c r="W128" s="128">
        <f t="shared" si="23"/>
        <v>748.08</v>
      </c>
      <c r="X128" s="128">
        <f t="shared" si="16"/>
        <v>45742.64</v>
      </c>
      <c r="Y128" s="128">
        <f t="shared" si="17"/>
        <v>151115.31</v>
      </c>
    </row>
    <row r="129" spans="1:25" s="129" customFormat="1" ht="51.95" customHeight="1" x14ac:dyDescent="0.25">
      <c r="A129" s="119">
        <v>213</v>
      </c>
      <c r="B129" s="145" t="s">
        <v>207</v>
      </c>
      <c r="C129" s="146" t="s">
        <v>158</v>
      </c>
      <c r="D129" s="122">
        <v>7.6</v>
      </c>
      <c r="E129" s="146" t="s">
        <v>206</v>
      </c>
      <c r="F129" s="133">
        <v>137800.57</v>
      </c>
      <c r="G129" s="133"/>
      <c r="H129" s="133"/>
      <c r="I129" s="124">
        <v>0</v>
      </c>
      <c r="J129" s="123">
        <f t="shared" si="12"/>
        <v>6359.0479926165208</v>
      </c>
      <c r="K129" s="125">
        <v>21.67</v>
      </c>
      <c r="L129" s="126">
        <v>0</v>
      </c>
      <c r="M129" s="125">
        <f t="shared" si="13"/>
        <v>137800.57</v>
      </c>
      <c r="N129" s="126">
        <f t="shared" si="14"/>
        <v>0</v>
      </c>
      <c r="O129" s="127">
        <f t="shared" si="18"/>
        <v>137800.57</v>
      </c>
      <c r="P129" s="127">
        <v>0</v>
      </c>
      <c r="Q129" s="128">
        <f t="shared" si="19"/>
        <v>3954.88</v>
      </c>
      <c r="R129" s="128">
        <f t="shared" si="20"/>
        <v>4189.1400000000003</v>
      </c>
      <c r="S129" s="123">
        <f t="shared" si="15"/>
        <v>20997.07</v>
      </c>
      <c r="T129" s="147">
        <v>0</v>
      </c>
      <c r="U129" s="128">
        <f t="shared" si="21"/>
        <v>9783.84</v>
      </c>
      <c r="V129" s="128">
        <f t="shared" si="22"/>
        <v>9770.06</v>
      </c>
      <c r="W129" s="128">
        <f t="shared" si="23"/>
        <v>748.08</v>
      </c>
      <c r="X129" s="128">
        <f t="shared" si="16"/>
        <v>29141.09</v>
      </c>
      <c r="Y129" s="128">
        <f t="shared" si="17"/>
        <v>108659.48000000001</v>
      </c>
    </row>
    <row r="130" spans="1:25" s="129" customFormat="1" ht="51.95" customHeight="1" x14ac:dyDescent="0.25">
      <c r="A130" s="119">
        <v>60</v>
      </c>
      <c r="B130" s="145" t="s">
        <v>208</v>
      </c>
      <c r="C130" s="146" t="s">
        <v>37</v>
      </c>
      <c r="D130" s="122">
        <v>6</v>
      </c>
      <c r="E130" s="146" t="s">
        <v>206</v>
      </c>
      <c r="F130" s="133">
        <v>124676.7</v>
      </c>
      <c r="G130" s="133"/>
      <c r="H130" s="133"/>
      <c r="I130" s="124">
        <v>0</v>
      </c>
      <c r="J130" s="123">
        <f t="shared" si="12"/>
        <v>5753.4240886017533</v>
      </c>
      <c r="K130" s="125">
        <v>21.67</v>
      </c>
      <c r="L130" s="126">
        <v>0</v>
      </c>
      <c r="M130" s="125">
        <f t="shared" si="13"/>
        <v>124676.7</v>
      </c>
      <c r="N130" s="126">
        <f t="shared" si="14"/>
        <v>0</v>
      </c>
      <c r="O130" s="127">
        <f t="shared" si="18"/>
        <v>124676.7</v>
      </c>
      <c r="P130" s="127"/>
      <c r="Q130" s="128">
        <f t="shared" si="19"/>
        <v>3578.22</v>
      </c>
      <c r="R130" s="128">
        <f t="shared" si="20"/>
        <v>3790.17</v>
      </c>
      <c r="S130" s="123">
        <f t="shared" si="15"/>
        <v>17910.009999999998</v>
      </c>
      <c r="T130" s="147">
        <v>0</v>
      </c>
      <c r="U130" s="128">
        <f t="shared" si="21"/>
        <v>8852.0499999999993</v>
      </c>
      <c r="V130" s="128">
        <f t="shared" si="22"/>
        <v>8839.58</v>
      </c>
      <c r="W130" s="128">
        <f t="shared" si="23"/>
        <v>748.08</v>
      </c>
      <c r="X130" s="128">
        <f t="shared" si="16"/>
        <v>25278.399999999998</v>
      </c>
      <c r="Y130" s="128">
        <f t="shared" si="17"/>
        <v>99398.3</v>
      </c>
    </row>
    <row r="131" spans="1:25" s="129" customFormat="1" ht="51.95" customHeight="1" x14ac:dyDescent="0.25">
      <c r="A131" s="119">
        <v>220</v>
      </c>
      <c r="B131" s="145" t="s">
        <v>209</v>
      </c>
      <c r="C131" s="146" t="s">
        <v>88</v>
      </c>
      <c r="D131" s="122">
        <v>7.6</v>
      </c>
      <c r="E131" s="146" t="s">
        <v>206</v>
      </c>
      <c r="F131" s="133">
        <v>72181.25</v>
      </c>
      <c r="G131" s="133"/>
      <c r="H131" s="133"/>
      <c r="I131" s="124">
        <v>0</v>
      </c>
      <c r="J131" s="123">
        <f t="shared" si="12"/>
        <v>3330.9298569450852</v>
      </c>
      <c r="K131" s="125">
        <v>21.67</v>
      </c>
      <c r="L131" s="126">
        <v>0</v>
      </c>
      <c r="M131" s="125">
        <f t="shared" si="13"/>
        <v>72181.25</v>
      </c>
      <c r="N131" s="126">
        <f t="shared" si="14"/>
        <v>0</v>
      </c>
      <c r="O131" s="127">
        <f t="shared" si="18"/>
        <v>72181.25</v>
      </c>
      <c r="P131" s="127">
        <v>0</v>
      </c>
      <c r="Q131" s="128">
        <f t="shared" si="19"/>
        <v>2071.6</v>
      </c>
      <c r="R131" s="128">
        <f t="shared" si="20"/>
        <v>2194.31</v>
      </c>
      <c r="S131" s="123">
        <f t="shared" si="15"/>
        <v>5778.91</v>
      </c>
      <c r="T131" s="147">
        <v>0</v>
      </c>
      <c r="U131" s="128">
        <f t="shared" si="21"/>
        <v>5124.87</v>
      </c>
      <c r="V131" s="128">
        <f t="shared" si="22"/>
        <v>5117.6499999999996</v>
      </c>
      <c r="W131" s="128">
        <f t="shared" si="23"/>
        <v>748.08</v>
      </c>
      <c r="X131" s="128">
        <f t="shared" si="16"/>
        <v>10044.82</v>
      </c>
      <c r="Y131" s="128">
        <f t="shared" si="17"/>
        <v>62136.43</v>
      </c>
    </row>
    <row r="132" spans="1:25" s="129" customFormat="1" ht="51.95" customHeight="1" x14ac:dyDescent="0.25">
      <c r="A132" s="119">
        <v>221</v>
      </c>
      <c r="B132" s="145" t="s">
        <v>210</v>
      </c>
      <c r="C132" s="146" t="s">
        <v>88</v>
      </c>
      <c r="D132" s="122">
        <v>7.6</v>
      </c>
      <c r="E132" s="146" t="s">
        <v>206</v>
      </c>
      <c r="F132" s="133">
        <v>72181.25</v>
      </c>
      <c r="G132" s="133"/>
      <c r="H132" s="133"/>
      <c r="I132" s="124">
        <v>0</v>
      </c>
      <c r="J132" s="123">
        <f t="shared" si="12"/>
        <v>3330.9298569450852</v>
      </c>
      <c r="K132" s="125">
        <v>21.67</v>
      </c>
      <c r="L132" s="126">
        <v>0</v>
      </c>
      <c r="M132" s="125">
        <f t="shared" si="13"/>
        <v>72181.25</v>
      </c>
      <c r="N132" s="126">
        <f t="shared" si="14"/>
        <v>0</v>
      </c>
      <c r="O132" s="127">
        <f t="shared" si="18"/>
        <v>72181.25</v>
      </c>
      <c r="P132" s="127">
        <v>0</v>
      </c>
      <c r="Q132" s="128">
        <f t="shared" si="19"/>
        <v>2071.6</v>
      </c>
      <c r="R132" s="128">
        <f t="shared" si="20"/>
        <v>2194.31</v>
      </c>
      <c r="S132" s="123">
        <f t="shared" si="15"/>
        <v>5778.91</v>
      </c>
      <c r="T132" s="147">
        <v>709.56</v>
      </c>
      <c r="U132" s="128">
        <f t="shared" si="21"/>
        <v>5124.87</v>
      </c>
      <c r="V132" s="128">
        <f t="shared" si="22"/>
        <v>5117.6499999999996</v>
      </c>
      <c r="W132" s="128">
        <f t="shared" si="23"/>
        <v>748.08</v>
      </c>
      <c r="X132" s="128">
        <f t="shared" si="16"/>
        <v>10754.38</v>
      </c>
      <c r="Y132" s="128">
        <f t="shared" si="17"/>
        <v>61426.87</v>
      </c>
    </row>
    <row r="133" spans="1:25" s="129" customFormat="1" ht="51.95" customHeight="1" x14ac:dyDescent="0.25">
      <c r="A133" s="119">
        <v>224</v>
      </c>
      <c r="B133" s="145" t="s">
        <v>211</v>
      </c>
      <c r="C133" s="146" t="s">
        <v>88</v>
      </c>
      <c r="D133" s="122">
        <v>7.6</v>
      </c>
      <c r="E133" s="146" t="s">
        <v>206</v>
      </c>
      <c r="F133" s="133">
        <v>72181.25</v>
      </c>
      <c r="G133" s="133"/>
      <c r="H133" s="133"/>
      <c r="I133" s="124">
        <v>0</v>
      </c>
      <c r="J133" s="123">
        <f t="shared" si="12"/>
        <v>3330.9298569450852</v>
      </c>
      <c r="K133" s="125">
        <v>21.67</v>
      </c>
      <c r="L133" s="126">
        <v>0</v>
      </c>
      <c r="M133" s="125">
        <f t="shared" si="13"/>
        <v>72181.25</v>
      </c>
      <c r="N133" s="126">
        <f t="shared" si="14"/>
        <v>0</v>
      </c>
      <c r="O133" s="127">
        <f t="shared" si="18"/>
        <v>72181.25</v>
      </c>
      <c r="P133" s="127">
        <v>0</v>
      </c>
      <c r="Q133" s="128">
        <f t="shared" si="19"/>
        <v>2071.6</v>
      </c>
      <c r="R133" s="128">
        <f t="shared" si="20"/>
        <v>2194.31</v>
      </c>
      <c r="S133" s="123">
        <f t="shared" si="15"/>
        <v>5778.91</v>
      </c>
      <c r="T133" s="147">
        <v>0</v>
      </c>
      <c r="U133" s="128">
        <f t="shared" si="21"/>
        <v>5124.87</v>
      </c>
      <c r="V133" s="128">
        <f t="shared" si="22"/>
        <v>5117.6499999999996</v>
      </c>
      <c r="W133" s="128">
        <f t="shared" si="23"/>
        <v>748.08</v>
      </c>
      <c r="X133" s="128">
        <f t="shared" si="16"/>
        <v>10044.82</v>
      </c>
      <c r="Y133" s="128">
        <f t="shared" si="17"/>
        <v>62136.43</v>
      </c>
    </row>
    <row r="134" spans="1:25" s="129" customFormat="1" ht="51.95" customHeight="1" x14ac:dyDescent="0.25">
      <c r="A134" s="119">
        <v>351</v>
      </c>
      <c r="B134" s="145" t="s">
        <v>212</v>
      </c>
      <c r="C134" s="146" t="s">
        <v>88</v>
      </c>
      <c r="D134" s="122">
        <v>7.6</v>
      </c>
      <c r="E134" s="146" t="s">
        <v>206</v>
      </c>
      <c r="F134" s="133">
        <v>72181.25</v>
      </c>
      <c r="G134" s="133"/>
      <c r="H134" s="133"/>
      <c r="I134" s="124">
        <v>0</v>
      </c>
      <c r="J134" s="123">
        <f t="shared" si="12"/>
        <v>3330.9298569450852</v>
      </c>
      <c r="K134" s="125">
        <v>21.67</v>
      </c>
      <c r="L134" s="126">
        <v>0</v>
      </c>
      <c r="M134" s="125">
        <f t="shared" si="13"/>
        <v>72181.25</v>
      </c>
      <c r="N134" s="126">
        <f t="shared" si="14"/>
        <v>0</v>
      </c>
      <c r="O134" s="127">
        <f t="shared" si="18"/>
        <v>72181.25</v>
      </c>
      <c r="P134" s="127">
        <v>0</v>
      </c>
      <c r="Q134" s="128">
        <f t="shared" si="19"/>
        <v>2071.6</v>
      </c>
      <c r="R134" s="128">
        <f t="shared" si="20"/>
        <v>2194.31</v>
      </c>
      <c r="S134" s="123">
        <f t="shared" si="15"/>
        <v>5778.91</v>
      </c>
      <c r="T134" s="147">
        <v>0</v>
      </c>
      <c r="U134" s="128">
        <f t="shared" si="21"/>
        <v>5124.87</v>
      </c>
      <c r="V134" s="128">
        <f t="shared" si="22"/>
        <v>5117.6499999999996</v>
      </c>
      <c r="W134" s="128">
        <f t="shared" si="23"/>
        <v>748.08</v>
      </c>
      <c r="X134" s="128">
        <f t="shared" si="16"/>
        <v>10044.82</v>
      </c>
      <c r="Y134" s="128">
        <f t="shared" si="17"/>
        <v>62136.43</v>
      </c>
    </row>
    <row r="135" spans="1:25" s="129" customFormat="1" ht="51.95" customHeight="1" x14ac:dyDescent="0.25">
      <c r="A135" s="119">
        <v>214</v>
      </c>
      <c r="B135" s="145" t="s">
        <v>213</v>
      </c>
      <c r="C135" s="146" t="s">
        <v>214</v>
      </c>
      <c r="D135" s="122">
        <v>7.6</v>
      </c>
      <c r="E135" s="146" t="s">
        <v>206</v>
      </c>
      <c r="F135" s="133">
        <v>72181.25</v>
      </c>
      <c r="G135" s="133"/>
      <c r="H135" s="133"/>
      <c r="I135" s="124">
        <v>0</v>
      </c>
      <c r="J135" s="123">
        <f t="shared" si="12"/>
        <v>3330.9298569450852</v>
      </c>
      <c r="K135" s="125">
        <v>21.67</v>
      </c>
      <c r="L135" s="126">
        <v>0</v>
      </c>
      <c r="M135" s="125">
        <f t="shared" si="13"/>
        <v>72181.25</v>
      </c>
      <c r="N135" s="126">
        <f t="shared" si="14"/>
        <v>0</v>
      </c>
      <c r="O135" s="127">
        <f t="shared" si="18"/>
        <v>72181.25</v>
      </c>
      <c r="P135" s="127">
        <v>0</v>
      </c>
      <c r="Q135" s="128">
        <f t="shared" si="19"/>
        <v>2071.6</v>
      </c>
      <c r="R135" s="128">
        <f t="shared" si="20"/>
        <v>2194.31</v>
      </c>
      <c r="S135" s="123">
        <f t="shared" si="15"/>
        <v>5778.91</v>
      </c>
      <c r="T135" s="147">
        <v>0</v>
      </c>
      <c r="U135" s="128">
        <f t="shared" si="21"/>
        <v>5124.87</v>
      </c>
      <c r="V135" s="128">
        <f t="shared" si="22"/>
        <v>5117.6499999999996</v>
      </c>
      <c r="W135" s="128">
        <f t="shared" si="23"/>
        <v>748.08</v>
      </c>
      <c r="X135" s="128">
        <f t="shared" si="16"/>
        <v>10044.82</v>
      </c>
      <c r="Y135" s="128">
        <f t="shared" si="17"/>
        <v>62136.43</v>
      </c>
    </row>
    <row r="136" spans="1:25" s="129" customFormat="1" ht="51.95" customHeight="1" x14ac:dyDescent="0.25">
      <c r="A136" s="119">
        <v>216</v>
      </c>
      <c r="B136" s="145" t="s">
        <v>215</v>
      </c>
      <c r="C136" s="146" t="s">
        <v>214</v>
      </c>
      <c r="D136" s="122">
        <v>7.6</v>
      </c>
      <c r="E136" s="146" t="s">
        <v>206</v>
      </c>
      <c r="F136" s="133">
        <v>72181.25</v>
      </c>
      <c r="G136" s="133"/>
      <c r="H136" s="133"/>
      <c r="I136" s="124">
        <v>0</v>
      </c>
      <c r="J136" s="123">
        <f t="shared" si="12"/>
        <v>3330.9298569450852</v>
      </c>
      <c r="K136" s="125">
        <v>21.67</v>
      </c>
      <c r="L136" s="126">
        <v>0</v>
      </c>
      <c r="M136" s="125">
        <f t="shared" si="13"/>
        <v>72181.25</v>
      </c>
      <c r="N136" s="126">
        <f t="shared" si="14"/>
        <v>0</v>
      </c>
      <c r="O136" s="127">
        <f t="shared" si="18"/>
        <v>72181.25</v>
      </c>
      <c r="P136" s="127">
        <v>0</v>
      </c>
      <c r="Q136" s="128">
        <f t="shared" si="19"/>
        <v>2071.6</v>
      </c>
      <c r="R136" s="128">
        <f t="shared" si="20"/>
        <v>2194.31</v>
      </c>
      <c r="S136" s="123">
        <f t="shared" si="15"/>
        <v>5778.91</v>
      </c>
      <c r="T136" s="147">
        <v>0</v>
      </c>
      <c r="U136" s="128">
        <f t="shared" si="21"/>
        <v>5124.87</v>
      </c>
      <c r="V136" s="128">
        <f t="shared" si="22"/>
        <v>5117.6499999999996</v>
      </c>
      <c r="W136" s="128">
        <f t="shared" si="23"/>
        <v>748.08</v>
      </c>
      <c r="X136" s="128">
        <f t="shared" si="16"/>
        <v>10044.82</v>
      </c>
      <c r="Y136" s="128">
        <f t="shared" si="17"/>
        <v>62136.43</v>
      </c>
    </row>
    <row r="137" spans="1:25" s="129" customFormat="1" ht="51.95" customHeight="1" x14ac:dyDescent="0.25">
      <c r="A137" s="119">
        <v>217</v>
      </c>
      <c r="B137" s="145" t="s">
        <v>216</v>
      </c>
      <c r="C137" s="146" t="s">
        <v>214</v>
      </c>
      <c r="D137" s="122">
        <v>7.6</v>
      </c>
      <c r="E137" s="146" t="s">
        <v>206</v>
      </c>
      <c r="F137" s="133">
        <v>72181.25</v>
      </c>
      <c r="G137" s="133"/>
      <c r="H137" s="133"/>
      <c r="I137" s="124">
        <v>0</v>
      </c>
      <c r="J137" s="123">
        <f t="shared" si="12"/>
        <v>3330.9298569450852</v>
      </c>
      <c r="K137" s="125">
        <v>21.67</v>
      </c>
      <c r="L137" s="126">
        <v>0</v>
      </c>
      <c r="M137" s="125">
        <f t="shared" si="13"/>
        <v>72181.25</v>
      </c>
      <c r="N137" s="126">
        <f t="shared" si="14"/>
        <v>0</v>
      </c>
      <c r="O137" s="127">
        <f t="shared" si="18"/>
        <v>72181.25</v>
      </c>
      <c r="P137" s="127">
        <v>0</v>
      </c>
      <c r="Q137" s="128">
        <f t="shared" si="19"/>
        <v>2071.6</v>
      </c>
      <c r="R137" s="128">
        <f t="shared" si="20"/>
        <v>2194.31</v>
      </c>
      <c r="S137" s="123">
        <f t="shared" si="15"/>
        <v>5778.91</v>
      </c>
      <c r="T137" s="147">
        <v>0</v>
      </c>
      <c r="U137" s="128">
        <f t="shared" si="21"/>
        <v>5124.87</v>
      </c>
      <c r="V137" s="128">
        <f t="shared" si="22"/>
        <v>5117.6499999999996</v>
      </c>
      <c r="W137" s="128">
        <f t="shared" si="23"/>
        <v>748.08</v>
      </c>
      <c r="X137" s="128">
        <f t="shared" si="16"/>
        <v>10044.82</v>
      </c>
      <c r="Y137" s="128">
        <f t="shared" si="17"/>
        <v>62136.43</v>
      </c>
    </row>
    <row r="138" spans="1:25" s="129" customFormat="1" ht="51.95" customHeight="1" x14ac:dyDescent="0.25">
      <c r="A138" s="119">
        <v>218</v>
      </c>
      <c r="B138" s="145" t="s">
        <v>217</v>
      </c>
      <c r="C138" s="146" t="s">
        <v>214</v>
      </c>
      <c r="D138" s="122">
        <v>7.6</v>
      </c>
      <c r="E138" s="146" t="s">
        <v>206</v>
      </c>
      <c r="F138" s="133">
        <v>72181.25</v>
      </c>
      <c r="G138" s="133"/>
      <c r="H138" s="133"/>
      <c r="I138" s="124">
        <v>0</v>
      </c>
      <c r="J138" s="123">
        <f t="shared" si="12"/>
        <v>3330.9298569450852</v>
      </c>
      <c r="K138" s="125">
        <v>21.67</v>
      </c>
      <c r="L138" s="126">
        <v>0</v>
      </c>
      <c r="M138" s="125">
        <f t="shared" si="13"/>
        <v>72181.25</v>
      </c>
      <c r="N138" s="126">
        <f t="shared" si="14"/>
        <v>0</v>
      </c>
      <c r="O138" s="127">
        <f t="shared" si="18"/>
        <v>72181.25</v>
      </c>
      <c r="P138" s="127">
        <f>1190.12+160</f>
        <v>1350.12</v>
      </c>
      <c r="Q138" s="128">
        <f t="shared" si="19"/>
        <v>2071.6</v>
      </c>
      <c r="R138" s="128">
        <f t="shared" si="20"/>
        <v>2194.31</v>
      </c>
      <c r="S138" s="123">
        <f t="shared" si="15"/>
        <v>5508.89</v>
      </c>
      <c r="T138" s="147">
        <v>0</v>
      </c>
      <c r="U138" s="128">
        <f t="shared" si="21"/>
        <v>5124.87</v>
      </c>
      <c r="V138" s="128">
        <f t="shared" si="22"/>
        <v>5117.6499999999996</v>
      </c>
      <c r="W138" s="128">
        <f t="shared" si="23"/>
        <v>748.08</v>
      </c>
      <c r="X138" s="128">
        <f t="shared" si="16"/>
        <v>11124.92</v>
      </c>
      <c r="Y138" s="128">
        <f t="shared" si="17"/>
        <v>61056.33</v>
      </c>
    </row>
    <row r="139" spans="1:25" s="129" customFormat="1" ht="51.95" customHeight="1" x14ac:dyDescent="0.25">
      <c r="A139" s="119">
        <v>219</v>
      </c>
      <c r="B139" s="145" t="s">
        <v>218</v>
      </c>
      <c r="C139" s="146" t="s">
        <v>214</v>
      </c>
      <c r="D139" s="122">
        <v>7.6</v>
      </c>
      <c r="E139" s="146" t="s">
        <v>206</v>
      </c>
      <c r="F139" s="133">
        <v>72181.25</v>
      </c>
      <c r="G139" s="133"/>
      <c r="H139" s="133"/>
      <c r="I139" s="124">
        <v>0</v>
      </c>
      <c r="J139" s="123">
        <f t="shared" si="12"/>
        <v>3330.9298569450852</v>
      </c>
      <c r="K139" s="125">
        <v>21.67</v>
      </c>
      <c r="L139" s="126">
        <v>0</v>
      </c>
      <c r="M139" s="125">
        <f t="shared" si="13"/>
        <v>72181.25</v>
      </c>
      <c r="N139" s="126">
        <f t="shared" si="14"/>
        <v>0</v>
      </c>
      <c r="O139" s="127">
        <f t="shared" si="18"/>
        <v>72181.25</v>
      </c>
      <c r="P139" s="127">
        <v>0</v>
      </c>
      <c r="Q139" s="128">
        <f t="shared" si="19"/>
        <v>2071.6</v>
      </c>
      <c r="R139" s="128">
        <f t="shared" si="20"/>
        <v>2194.31</v>
      </c>
      <c r="S139" s="123">
        <f t="shared" si="15"/>
        <v>5778.91</v>
      </c>
      <c r="T139" s="147">
        <v>0</v>
      </c>
      <c r="U139" s="128">
        <f t="shared" si="21"/>
        <v>5124.87</v>
      </c>
      <c r="V139" s="128">
        <f t="shared" si="22"/>
        <v>5117.6499999999996</v>
      </c>
      <c r="W139" s="128">
        <f t="shared" si="23"/>
        <v>748.08</v>
      </c>
      <c r="X139" s="128">
        <f t="shared" si="16"/>
        <v>10044.82</v>
      </c>
      <c r="Y139" s="128">
        <f t="shared" si="17"/>
        <v>62136.43</v>
      </c>
    </row>
    <row r="140" spans="1:25" s="129" customFormat="1" ht="51.95" customHeight="1" x14ac:dyDescent="0.25">
      <c r="A140" s="119">
        <v>222</v>
      </c>
      <c r="B140" s="145" t="s">
        <v>219</v>
      </c>
      <c r="C140" s="146" t="s">
        <v>214</v>
      </c>
      <c r="D140" s="122">
        <v>7.6</v>
      </c>
      <c r="E140" s="146" t="s">
        <v>206</v>
      </c>
      <c r="F140" s="133">
        <v>72181.25</v>
      </c>
      <c r="G140" s="133"/>
      <c r="H140" s="133"/>
      <c r="I140" s="124">
        <v>0</v>
      </c>
      <c r="J140" s="123">
        <f t="shared" ref="J140:J203" si="24">F140/21.67</f>
        <v>3330.9298569450852</v>
      </c>
      <c r="K140" s="125">
        <v>21.67</v>
      </c>
      <c r="L140" s="126">
        <v>0</v>
      </c>
      <c r="M140" s="125">
        <f t="shared" ref="M140:M203" si="25">J140*K140</f>
        <v>72181.25</v>
      </c>
      <c r="N140" s="126">
        <f t="shared" ref="N140:N203" si="26">J140*L140</f>
        <v>0</v>
      </c>
      <c r="O140" s="127">
        <f t="shared" si="18"/>
        <v>72181.25</v>
      </c>
      <c r="P140" s="127">
        <f>1190.12+160</f>
        <v>1350.12</v>
      </c>
      <c r="Q140" s="128">
        <f t="shared" si="19"/>
        <v>2071.6</v>
      </c>
      <c r="R140" s="128">
        <f t="shared" si="20"/>
        <v>2194.31</v>
      </c>
      <c r="S140" s="123">
        <f t="shared" ref="S140:S203" si="27">ROUND(IF(((O140-P140-Q140-R140)&gt;34685.01)*(( O140-P140-Q140-R140)&lt;52027.43),(((O140-P140-Q140-R140)-34685.01)*0.15),+IF(((O140-P140-Q140-R140)&gt;52027.43)*((O140-P140-Q140-R140)&lt;72260.26),((((O140-P140-Q140-R140)-52027.43)*0.2)+2601.33),+IF((O140-P140-Q140-R140)&gt;72260.26,(((O140-P140-Q140-R140)-72260.26)*25%)+6648,0))),2)</f>
        <v>5508.89</v>
      </c>
      <c r="T140" s="147">
        <v>2135.3000000000002</v>
      </c>
      <c r="U140" s="128">
        <f t="shared" si="21"/>
        <v>5124.87</v>
      </c>
      <c r="V140" s="128">
        <f t="shared" si="22"/>
        <v>5117.6499999999996</v>
      </c>
      <c r="W140" s="128">
        <f t="shared" si="23"/>
        <v>748.08</v>
      </c>
      <c r="X140" s="128">
        <f t="shared" ref="X140:X203" si="28">P140+Q140+R140+S140+T140</f>
        <v>13260.220000000001</v>
      </c>
      <c r="Y140" s="128">
        <f t="shared" ref="Y140:Y203" si="29">O140-X140</f>
        <v>58921.03</v>
      </c>
    </row>
    <row r="141" spans="1:25" s="129" customFormat="1" ht="51.95" customHeight="1" x14ac:dyDescent="0.25">
      <c r="A141" s="119">
        <v>225</v>
      </c>
      <c r="B141" s="145" t="s">
        <v>220</v>
      </c>
      <c r="C141" s="146" t="s">
        <v>214</v>
      </c>
      <c r="D141" s="122">
        <v>7.6</v>
      </c>
      <c r="E141" s="146" t="s">
        <v>206</v>
      </c>
      <c r="F141" s="133">
        <v>72181.25</v>
      </c>
      <c r="G141" s="133"/>
      <c r="H141" s="133"/>
      <c r="I141" s="124">
        <v>0</v>
      </c>
      <c r="J141" s="123">
        <f t="shared" si="24"/>
        <v>3330.9298569450852</v>
      </c>
      <c r="K141" s="125">
        <v>21.67</v>
      </c>
      <c r="L141" s="126">
        <v>0</v>
      </c>
      <c r="M141" s="125">
        <f t="shared" si="25"/>
        <v>72181.25</v>
      </c>
      <c r="N141" s="126">
        <f t="shared" si="26"/>
        <v>0</v>
      </c>
      <c r="O141" s="127">
        <f t="shared" ref="O141:O204" si="30">M141+N141</f>
        <v>72181.25</v>
      </c>
      <c r="P141" s="127">
        <v>0</v>
      </c>
      <c r="Q141" s="128">
        <f t="shared" ref="Q141:Q204" si="31">ROUND(IF((O141)&gt;(16262.5*20),((16262.5*20)*0.0287),(O141)*0.0287),2)</f>
        <v>2071.6</v>
      </c>
      <c r="R141" s="128">
        <f t="shared" ref="R141:R204" si="32">ROUND(IF((O141)&gt;(16262.5*10),((16262.5*10)*0.0304),(O141)*0.0304),2)</f>
        <v>2194.31</v>
      </c>
      <c r="S141" s="123">
        <f t="shared" si="27"/>
        <v>5778.91</v>
      </c>
      <c r="T141" s="147">
        <v>0</v>
      </c>
      <c r="U141" s="128">
        <f t="shared" ref="U141:U204" si="33">ROUND(IF((O141)&gt;(16262.5*20),((16262.5*20)*0.071),(O141)*0.071),2)</f>
        <v>5124.87</v>
      </c>
      <c r="V141" s="128">
        <f t="shared" ref="V141:V204" si="34">ROUND(IF((O141)&gt;(16262.5*10),((16262.5*10)*0.0709),(O141)*0.0709),2)</f>
        <v>5117.6499999999996</v>
      </c>
      <c r="W141" s="128">
        <f t="shared" ref="W141:W204" si="35">+ROUND(IF(O141&gt;(16262.5*4),((16262.5*4)*0.0115),O141*0.0115),2)</f>
        <v>748.08</v>
      </c>
      <c r="X141" s="128">
        <f t="shared" si="28"/>
        <v>10044.82</v>
      </c>
      <c r="Y141" s="128">
        <f t="shared" si="29"/>
        <v>62136.43</v>
      </c>
    </row>
    <row r="142" spans="1:25" s="129" customFormat="1" ht="51.95" customHeight="1" x14ac:dyDescent="0.25">
      <c r="A142" s="119">
        <v>227</v>
      </c>
      <c r="B142" s="145" t="s">
        <v>221</v>
      </c>
      <c r="C142" s="146" t="s">
        <v>214</v>
      </c>
      <c r="D142" s="122">
        <v>7.6</v>
      </c>
      <c r="E142" s="146" t="s">
        <v>206</v>
      </c>
      <c r="F142" s="133">
        <v>72181.25</v>
      </c>
      <c r="G142" s="133"/>
      <c r="H142" s="133"/>
      <c r="I142" s="124">
        <v>0</v>
      </c>
      <c r="J142" s="123">
        <f t="shared" si="24"/>
        <v>3330.9298569450852</v>
      </c>
      <c r="K142" s="125">
        <v>21.67</v>
      </c>
      <c r="L142" s="126">
        <v>0</v>
      </c>
      <c r="M142" s="125">
        <f t="shared" si="25"/>
        <v>72181.25</v>
      </c>
      <c r="N142" s="126">
        <f t="shared" si="26"/>
        <v>0</v>
      </c>
      <c r="O142" s="127">
        <f t="shared" si="30"/>
        <v>72181.25</v>
      </c>
      <c r="P142" s="127">
        <v>0</v>
      </c>
      <c r="Q142" s="128">
        <f t="shared" si="31"/>
        <v>2071.6</v>
      </c>
      <c r="R142" s="128">
        <f t="shared" si="32"/>
        <v>2194.31</v>
      </c>
      <c r="S142" s="123">
        <f t="shared" si="27"/>
        <v>5778.91</v>
      </c>
      <c r="T142" s="147">
        <v>0</v>
      </c>
      <c r="U142" s="128">
        <f t="shared" si="33"/>
        <v>5124.87</v>
      </c>
      <c r="V142" s="128">
        <f t="shared" si="34"/>
        <v>5117.6499999999996</v>
      </c>
      <c r="W142" s="128">
        <f t="shared" si="35"/>
        <v>748.08</v>
      </c>
      <c r="X142" s="128">
        <f t="shared" si="28"/>
        <v>10044.82</v>
      </c>
      <c r="Y142" s="128">
        <f t="shared" si="29"/>
        <v>62136.43</v>
      </c>
    </row>
    <row r="143" spans="1:25" s="129" customFormat="1" ht="51.95" customHeight="1" x14ac:dyDescent="0.25">
      <c r="A143" s="119">
        <v>229</v>
      </c>
      <c r="B143" s="145" t="s">
        <v>222</v>
      </c>
      <c r="C143" s="146" t="s">
        <v>70</v>
      </c>
      <c r="D143" s="122">
        <v>7.6</v>
      </c>
      <c r="E143" s="146" t="s">
        <v>206</v>
      </c>
      <c r="F143" s="133">
        <v>59057.39</v>
      </c>
      <c r="G143" s="133"/>
      <c r="H143" s="133"/>
      <c r="I143" s="124">
        <v>0</v>
      </c>
      <c r="J143" s="123">
        <f t="shared" si="24"/>
        <v>2725.3064143977849</v>
      </c>
      <c r="K143" s="125">
        <v>21.67</v>
      </c>
      <c r="L143" s="126">
        <v>0</v>
      </c>
      <c r="M143" s="125">
        <f t="shared" si="25"/>
        <v>59057.390000000007</v>
      </c>
      <c r="N143" s="126">
        <f t="shared" si="26"/>
        <v>0</v>
      </c>
      <c r="O143" s="127">
        <f t="shared" si="30"/>
        <v>59057.390000000007</v>
      </c>
      <c r="P143" s="127">
        <v>0</v>
      </c>
      <c r="Q143" s="128">
        <f t="shared" si="31"/>
        <v>1694.95</v>
      </c>
      <c r="R143" s="128">
        <f t="shared" si="32"/>
        <v>1795.34</v>
      </c>
      <c r="S143" s="123">
        <f t="shared" si="27"/>
        <v>3309.26</v>
      </c>
      <c r="T143" s="147">
        <v>0</v>
      </c>
      <c r="U143" s="128">
        <f t="shared" si="33"/>
        <v>4193.07</v>
      </c>
      <c r="V143" s="128">
        <f t="shared" si="34"/>
        <v>4187.17</v>
      </c>
      <c r="W143" s="128">
        <f t="shared" si="35"/>
        <v>679.16</v>
      </c>
      <c r="X143" s="128">
        <f t="shared" si="28"/>
        <v>6799.55</v>
      </c>
      <c r="Y143" s="128">
        <f t="shared" si="29"/>
        <v>52257.840000000004</v>
      </c>
    </row>
    <row r="144" spans="1:25" s="129" customFormat="1" ht="51.95" customHeight="1" x14ac:dyDescent="0.25">
      <c r="A144" s="119">
        <v>212</v>
      </c>
      <c r="B144" s="145" t="s">
        <v>223</v>
      </c>
      <c r="C144" s="146" t="s">
        <v>181</v>
      </c>
      <c r="D144" s="122">
        <v>7.7</v>
      </c>
      <c r="E144" s="146" t="s">
        <v>224</v>
      </c>
      <c r="F144" s="133">
        <v>196857.95</v>
      </c>
      <c r="G144" s="133"/>
      <c r="H144" s="133"/>
      <c r="I144" s="124">
        <v>0</v>
      </c>
      <c r="J144" s="123">
        <f t="shared" si="24"/>
        <v>9084.3539455468381</v>
      </c>
      <c r="K144" s="125">
        <v>21.67</v>
      </c>
      <c r="L144" s="126">
        <v>0</v>
      </c>
      <c r="M144" s="125">
        <f t="shared" si="25"/>
        <v>196857.94999999998</v>
      </c>
      <c r="N144" s="126">
        <f t="shared" si="26"/>
        <v>0</v>
      </c>
      <c r="O144" s="127">
        <f t="shared" si="30"/>
        <v>196857.94999999998</v>
      </c>
      <c r="P144" s="127">
        <v>0</v>
      </c>
      <c r="Q144" s="128">
        <f t="shared" si="31"/>
        <v>5649.82</v>
      </c>
      <c r="R144" s="128">
        <f t="shared" si="32"/>
        <v>4943.8</v>
      </c>
      <c r="S144" s="123">
        <f t="shared" si="27"/>
        <v>35149.019999999997</v>
      </c>
      <c r="T144" s="147">
        <v>0</v>
      </c>
      <c r="U144" s="128">
        <f t="shared" si="33"/>
        <v>13976.91</v>
      </c>
      <c r="V144" s="128">
        <f t="shared" si="34"/>
        <v>11530.11</v>
      </c>
      <c r="W144" s="128">
        <f t="shared" si="35"/>
        <v>748.08</v>
      </c>
      <c r="X144" s="128">
        <f t="shared" si="28"/>
        <v>45742.64</v>
      </c>
      <c r="Y144" s="128">
        <f t="shared" si="29"/>
        <v>151115.31</v>
      </c>
    </row>
    <row r="145" spans="1:25" s="129" customFormat="1" ht="51.95" customHeight="1" x14ac:dyDescent="0.25">
      <c r="A145" s="119">
        <v>215</v>
      </c>
      <c r="B145" s="145" t="s">
        <v>225</v>
      </c>
      <c r="C145" s="146" t="s">
        <v>50</v>
      </c>
      <c r="D145" s="122">
        <v>7.6</v>
      </c>
      <c r="E145" s="146" t="s">
        <v>224</v>
      </c>
      <c r="F145" s="133">
        <v>78743.179999999993</v>
      </c>
      <c r="G145" s="133"/>
      <c r="H145" s="133"/>
      <c r="I145" s="124">
        <v>0</v>
      </c>
      <c r="J145" s="123">
        <f>F145/21.67</f>
        <v>3633.741578218735</v>
      </c>
      <c r="K145" s="125">
        <v>21.67</v>
      </c>
      <c r="L145" s="126">
        <v>0</v>
      </c>
      <c r="M145" s="125">
        <f>J145*K145</f>
        <v>78743.179999999993</v>
      </c>
      <c r="N145" s="126">
        <f>J145*L145</f>
        <v>0</v>
      </c>
      <c r="O145" s="127">
        <f>M145+N145</f>
        <v>78743.179999999993</v>
      </c>
      <c r="P145" s="127">
        <v>0</v>
      </c>
      <c r="Q145" s="128">
        <f t="shared" si="31"/>
        <v>2259.9299999999998</v>
      </c>
      <c r="R145" s="128">
        <f t="shared" si="32"/>
        <v>2393.79</v>
      </c>
      <c r="S145" s="123">
        <f>ROUND(IF(((O145-P145-Q145-R145)&gt;34685.01)*(( O145-P145-Q145-R145)&lt;52027.43),(((O145-P145-Q145-R145)-34685.01)*0.15),+IF(((O145-P145-Q145-R145)&gt;52027.43)*((O145-P145-Q145-R145)&lt;72260.26),((((O145-P145-Q145-R145)-52027.43)*0.2)+2601.33),+IF((O145-P145-Q145-R145)&gt;72260.26,(((O145-P145-Q145-R145)-72260.26)*25%)+6648,0))),2)</f>
        <v>7105.3</v>
      </c>
      <c r="T145" s="147">
        <v>0</v>
      </c>
      <c r="U145" s="128">
        <f t="shared" si="33"/>
        <v>5590.77</v>
      </c>
      <c r="V145" s="128">
        <f t="shared" si="34"/>
        <v>5582.89</v>
      </c>
      <c r="W145" s="128">
        <f t="shared" si="35"/>
        <v>748.08</v>
      </c>
      <c r="X145" s="128">
        <f>P145+Q145+R145+S145+T145</f>
        <v>11759.02</v>
      </c>
      <c r="Y145" s="128">
        <f>O145-X145</f>
        <v>66984.159999999989</v>
      </c>
    </row>
    <row r="146" spans="1:25" s="129" customFormat="1" ht="51.95" customHeight="1" x14ac:dyDescent="0.25">
      <c r="A146" s="119">
        <v>207</v>
      </c>
      <c r="B146" s="145" t="s">
        <v>226</v>
      </c>
      <c r="C146" s="146" t="s">
        <v>166</v>
      </c>
      <c r="D146" s="122">
        <v>7.8</v>
      </c>
      <c r="E146" s="146" t="s">
        <v>227</v>
      </c>
      <c r="F146" s="133">
        <v>72181.25</v>
      </c>
      <c r="G146" s="133"/>
      <c r="H146" s="133"/>
      <c r="I146" s="124">
        <v>0</v>
      </c>
      <c r="J146" s="123">
        <f t="shared" si="24"/>
        <v>3330.9298569450852</v>
      </c>
      <c r="K146" s="125">
        <v>21.67</v>
      </c>
      <c r="L146" s="126">
        <v>0</v>
      </c>
      <c r="M146" s="125">
        <f t="shared" si="25"/>
        <v>72181.25</v>
      </c>
      <c r="N146" s="126">
        <f t="shared" si="26"/>
        <v>0</v>
      </c>
      <c r="O146" s="127">
        <f t="shared" si="30"/>
        <v>72181.25</v>
      </c>
      <c r="P146" s="127">
        <f>1190.12+160</f>
        <v>1350.12</v>
      </c>
      <c r="Q146" s="128">
        <f t="shared" si="31"/>
        <v>2071.6</v>
      </c>
      <c r="R146" s="128">
        <f t="shared" si="32"/>
        <v>2194.31</v>
      </c>
      <c r="S146" s="123">
        <f t="shared" si="27"/>
        <v>5508.89</v>
      </c>
      <c r="T146" s="147">
        <v>0</v>
      </c>
      <c r="U146" s="128">
        <f t="shared" si="33"/>
        <v>5124.87</v>
      </c>
      <c r="V146" s="128">
        <f t="shared" si="34"/>
        <v>5117.6499999999996</v>
      </c>
      <c r="W146" s="128">
        <f t="shared" si="35"/>
        <v>748.08</v>
      </c>
      <c r="X146" s="128">
        <f t="shared" si="28"/>
        <v>11124.92</v>
      </c>
      <c r="Y146" s="128">
        <f t="shared" si="29"/>
        <v>61056.33</v>
      </c>
    </row>
    <row r="147" spans="1:25" s="129" customFormat="1" ht="51.95" customHeight="1" x14ac:dyDescent="0.25">
      <c r="A147" s="119">
        <v>208</v>
      </c>
      <c r="B147" s="145" t="s">
        <v>228</v>
      </c>
      <c r="C147" s="146" t="s">
        <v>166</v>
      </c>
      <c r="D147" s="122">
        <v>7.8</v>
      </c>
      <c r="E147" s="146" t="s">
        <v>227</v>
      </c>
      <c r="F147" s="133">
        <v>72181.25</v>
      </c>
      <c r="G147" s="133"/>
      <c r="H147" s="133"/>
      <c r="I147" s="124">
        <v>0</v>
      </c>
      <c r="J147" s="123">
        <f t="shared" si="24"/>
        <v>3330.9298569450852</v>
      </c>
      <c r="K147" s="125">
        <v>21.67</v>
      </c>
      <c r="L147" s="126">
        <v>0</v>
      </c>
      <c r="M147" s="125">
        <f t="shared" si="25"/>
        <v>72181.25</v>
      </c>
      <c r="N147" s="126">
        <f t="shared" si="26"/>
        <v>0</v>
      </c>
      <c r="O147" s="127">
        <f t="shared" si="30"/>
        <v>72181.25</v>
      </c>
      <c r="P147" s="127">
        <v>0</v>
      </c>
      <c r="Q147" s="128">
        <f t="shared" si="31"/>
        <v>2071.6</v>
      </c>
      <c r="R147" s="128">
        <f t="shared" si="32"/>
        <v>2194.31</v>
      </c>
      <c r="S147" s="123">
        <f t="shared" si="27"/>
        <v>5778.91</v>
      </c>
      <c r="T147" s="147">
        <v>2838.24</v>
      </c>
      <c r="U147" s="128">
        <f t="shared" si="33"/>
        <v>5124.87</v>
      </c>
      <c r="V147" s="128">
        <f t="shared" si="34"/>
        <v>5117.6499999999996</v>
      </c>
      <c r="W147" s="128">
        <f t="shared" si="35"/>
        <v>748.08</v>
      </c>
      <c r="X147" s="128">
        <f t="shared" si="28"/>
        <v>12883.06</v>
      </c>
      <c r="Y147" s="128">
        <f t="shared" si="29"/>
        <v>59298.19</v>
      </c>
    </row>
    <row r="148" spans="1:25" s="129" customFormat="1" ht="51.95" customHeight="1" x14ac:dyDescent="0.25">
      <c r="A148" s="119">
        <v>209</v>
      </c>
      <c r="B148" s="145" t="s">
        <v>229</v>
      </c>
      <c r="C148" s="146" t="s">
        <v>166</v>
      </c>
      <c r="D148" s="122">
        <v>7.8</v>
      </c>
      <c r="E148" s="146" t="s">
        <v>227</v>
      </c>
      <c r="F148" s="133">
        <v>72181.25</v>
      </c>
      <c r="G148" s="133"/>
      <c r="H148" s="133"/>
      <c r="I148" s="124">
        <v>0</v>
      </c>
      <c r="J148" s="123">
        <f t="shared" si="24"/>
        <v>3330.9298569450852</v>
      </c>
      <c r="K148" s="125">
        <v>21.67</v>
      </c>
      <c r="L148" s="126">
        <v>0</v>
      </c>
      <c r="M148" s="125">
        <f t="shared" si="25"/>
        <v>72181.25</v>
      </c>
      <c r="N148" s="126">
        <f t="shared" si="26"/>
        <v>0</v>
      </c>
      <c r="O148" s="127">
        <f t="shared" si="30"/>
        <v>72181.25</v>
      </c>
      <c r="P148" s="127">
        <v>0</v>
      </c>
      <c r="Q148" s="128">
        <f t="shared" si="31"/>
        <v>2071.6</v>
      </c>
      <c r="R148" s="128">
        <f t="shared" si="32"/>
        <v>2194.31</v>
      </c>
      <c r="S148" s="123">
        <f t="shared" si="27"/>
        <v>5778.91</v>
      </c>
      <c r="T148" s="147">
        <v>0</v>
      </c>
      <c r="U148" s="128">
        <f t="shared" si="33"/>
        <v>5124.87</v>
      </c>
      <c r="V148" s="128">
        <f t="shared" si="34"/>
        <v>5117.6499999999996</v>
      </c>
      <c r="W148" s="128">
        <f t="shared" si="35"/>
        <v>748.08</v>
      </c>
      <c r="X148" s="128">
        <f t="shared" si="28"/>
        <v>10044.82</v>
      </c>
      <c r="Y148" s="128">
        <f t="shared" si="29"/>
        <v>62136.43</v>
      </c>
    </row>
    <row r="149" spans="1:25" s="129" customFormat="1" ht="51.95" customHeight="1" x14ac:dyDescent="0.25">
      <c r="A149" s="119">
        <v>210</v>
      </c>
      <c r="B149" s="145" t="s">
        <v>230</v>
      </c>
      <c r="C149" s="146" t="s">
        <v>55</v>
      </c>
      <c r="D149" s="122">
        <v>7.8</v>
      </c>
      <c r="E149" s="146" t="s">
        <v>227</v>
      </c>
      <c r="F149" s="133">
        <v>65619.320000000007</v>
      </c>
      <c r="G149" s="133"/>
      <c r="H149" s="133"/>
      <c r="I149" s="124">
        <v>0</v>
      </c>
      <c r="J149" s="123">
        <f t="shared" si="24"/>
        <v>3028.1181356714351</v>
      </c>
      <c r="K149" s="125">
        <v>21.67</v>
      </c>
      <c r="L149" s="126">
        <v>0</v>
      </c>
      <c r="M149" s="125">
        <f t="shared" si="25"/>
        <v>65619.320000000007</v>
      </c>
      <c r="N149" s="126">
        <f t="shared" si="26"/>
        <v>0</v>
      </c>
      <c r="O149" s="127">
        <f t="shared" si="30"/>
        <v>65619.320000000007</v>
      </c>
      <c r="P149" s="127">
        <f>1190.12+160</f>
        <v>1350.12</v>
      </c>
      <c r="Q149" s="128">
        <f t="shared" si="31"/>
        <v>1883.27</v>
      </c>
      <c r="R149" s="128">
        <f t="shared" si="32"/>
        <v>1994.83</v>
      </c>
      <c r="S149" s="123">
        <f t="shared" si="27"/>
        <v>4274.0600000000004</v>
      </c>
      <c r="T149" s="147">
        <v>0</v>
      </c>
      <c r="U149" s="128">
        <f t="shared" si="33"/>
        <v>4658.97</v>
      </c>
      <c r="V149" s="128">
        <f t="shared" si="34"/>
        <v>4652.41</v>
      </c>
      <c r="W149" s="128">
        <f t="shared" si="35"/>
        <v>748.08</v>
      </c>
      <c r="X149" s="128">
        <f t="shared" si="28"/>
        <v>9502.2799999999988</v>
      </c>
      <c r="Y149" s="128">
        <f t="shared" si="29"/>
        <v>56117.040000000008</v>
      </c>
    </row>
    <row r="150" spans="1:25" s="129" customFormat="1" ht="51.95" customHeight="1" x14ac:dyDescent="0.25">
      <c r="A150" s="119">
        <v>211</v>
      </c>
      <c r="B150" s="145" t="s">
        <v>231</v>
      </c>
      <c r="C150" s="146" t="s">
        <v>70</v>
      </c>
      <c r="D150" s="122">
        <v>7.8</v>
      </c>
      <c r="E150" s="146" t="s">
        <v>227</v>
      </c>
      <c r="F150" s="133">
        <v>59057.39</v>
      </c>
      <c r="G150" s="133"/>
      <c r="H150" s="133"/>
      <c r="I150" s="124">
        <v>0</v>
      </c>
      <c r="J150" s="123">
        <f t="shared" si="24"/>
        <v>2725.3064143977849</v>
      </c>
      <c r="K150" s="125">
        <v>21.67</v>
      </c>
      <c r="L150" s="126">
        <v>0</v>
      </c>
      <c r="M150" s="125">
        <f t="shared" si="25"/>
        <v>59057.390000000007</v>
      </c>
      <c r="N150" s="126">
        <f t="shared" si="26"/>
        <v>0</v>
      </c>
      <c r="O150" s="127">
        <f t="shared" si="30"/>
        <v>59057.390000000007</v>
      </c>
      <c r="P150" s="127">
        <v>0</v>
      </c>
      <c r="Q150" s="128">
        <f t="shared" si="31"/>
        <v>1694.95</v>
      </c>
      <c r="R150" s="128">
        <f t="shared" si="32"/>
        <v>1795.34</v>
      </c>
      <c r="S150" s="123">
        <f t="shared" si="27"/>
        <v>3309.26</v>
      </c>
      <c r="T150" s="147">
        <v>0</v>
      </c>
      <c r="U150" s="128">
        <f t="shared" si="33"/>
        <v>4193.07</v>
      </c>
      <c r="V150" s="128">
        <f t="shared" si="34"/>
        <v>4187.17</v>
      </c>
      <c r="W150" s="128">
        <f t="shared" si="35"/>
        <v>679.16</v>
      </c>
      <c r="X150" s="128">
        <f t="shared" si="28"/>
        <v>6799.55</v>
      </c>
      <c r="Y150" s="128">
        <f t="shared" si="29"/>
        <v>52257.840000000004</v>
      </c>
    </row>
    <row r="151" spans="1:25" s="129" customFormat="1" ht="51.95" customHeight="1" x14ac:dyDescent="0.25">
      <c r="A151" s="119">
        <v>87</v>
      </c>
      <c r="B151" s="145" t="s">
        <v>232</v>
      </c>
      <c r="C151" s="146" t="s">
        <v>181</v>
      </c>
      <c r="D151" s="122">
        <v>7.9</v>
      </c>
      <c r="E151" s="146" t="s">
        <v>233</v>
      </c>
      <c r="F151" s="133">
        <v>196857.95</v>
      </c>
      <c r="G151" s="133"/>
      <c r="H151" s="133"/>
      <c r="I151" s="124">
        <v>0</v>
      </c>
      <c r="J151" s="123">
        <f t="shared" si="24"/>
        <v>9084.3539455468381</v>
      </c>
      <c r="K151" s="125">
        <v>21.67</v>
      </c>
      <c r="L151" s="126">
        <v>0</v>
      </c>
      <c r="M151" s="125">
        <f t="shared" si="25"/>
        <v>196857.94999999998</v>
      </c>
      <c r="N151" s="126">
        <f t="shared" si="26"/>
        <v>0</v>
      </c>
      <c r="O151" s="127">
        <f t="shared" si="30"/>
        <v>196857.94999999998</v>
      </c>
      <c r="P151" s="127">
        <v>0</v>
      </c>
      <c r="Q151" s="128">
        <f t="shared" si="31"/>
        <v>5649.82</v>
      </c>
      <c r="R151" s="128">
        <f t="shared" si="32"/>
        <v>4943.8</v>
      </c>
      <c r="S151" s="123">
        <f t="shared" si="27"/>
        <v>35149.019999999997</v>
      </c>
      <c r="T151" s="147">
        <v>0</v>
      </c>
      <c r="U151" s="128">
        <f t="shared" si="33"/>
        <v>13976.91</v>
      </c>
      <c r="V151" s="128">
        <f t="shared" si="34"/>
        <v>11530.11</v>
      </c>
      <c r="W151" s="128">
        <f t="shared" si="35"/>
        <v>748.08</v>
      </c>
      <c r="X151" s="128">
        <f t="shared" si="28"/>
        <v>45742.64</v>
      </c>
      <c r="Y151" s="128">
        <f t="shared" si="29"/>
        <v>151115.31</v>
      </c>
    </row>
    <row r="152" spans="1:25" s="129" customFormat="1" ht="51.95" customHeight="1" x14ac:dyDescent="0.25">
      <c r="A152" s="119">
        <v>89</v>
      </c>
      <c r="B152" s="145" t="s">
        <v>234</v>
      </c>
      <c r="C152" s="146" t="s">
        <v>158</v>
      </c>
      <c r="D152" s="122">
        <v>7.9</v>
      </c>
      <c r="E152" s="146" t="s">
        <v>233</v>
      </c>
      <c r="F152" s="133">
        <v>137800.57</v>
      </c>
      <c r="G152" s="133"/>
      <c r="H152" s="133"/>
      <c r="I152" s="124">
        <v>0</v>
      </c>
      <c r="J152" s="123">
        <f t="shared" si="24"/>
        <v>6359.0479926165208</v>
      </c>
      <c r="K152" s="125">
        <v>21.67</v>
      </c>
      <c r="L152" s="126">
        <v>0</v>
      </c>
      <c r="M152" s="125">
        <f t="shared" si="25"/>
        <v>137800.57</v>
      </c>
      <c r="N152" s="126">
        <f t="shared" si="26"/>
        <v>0</v>
      </c>
      <c r="O152" s="127">
        <f t="shared" si="30"/>
        <v>137800.57</v>
      </c>
      <c r="P152" s="127">
        <v>0</v>
      </c>
      <c r="Q152" s="128">
        <f t="shared" si="31"/>
        <v>3954.88</v>
      </c>
      <c r="R152" s="128">
        <f t="shared" si="32"/>
        <v>4189.1400000000003</v>
      </c>
      <c r="S152" s="123">
        <f t="shared" si="27"/>
        <v>20997.07</v>
      </c>
      <c r="T152" s="147">
        <v>0</v>
      </c>
      <c r="U152" s="128">
        <f t="shared" si="33"/>
        <v>9783.84</v>
      </c>
      <c r="V152" s="128">
        <f t="shared" si="34"/>
        <v>9770.06</v>
      </c>
      <c r="W152" s="128">
        <f t="shared" si="35"/>
        <v>748.08</v>
      </c>
      <c r="X152" s="128">
        <f t="shared" si="28"/>
        <v>29141.09</v>
      </c>
      <c r="Y152" s="128">
        <f t="shared" si="29"/>
        <v>108659.48000000001</v>
      </c>
    </row>
    <row r="153" spans="1:25" s="129" customFormat="1" ht="51.95" customHeight="1" x14ac:dyDescent="0.25">
      <c r="A153" s="119">
        <v>88</v>
      </c>
      <c r="B153" s="145" t="s">
        <v>235</v>
      </c>
      <c r="C153" s="146" t="s">
        <v>236</v>
      </c>
      <c r="D153" s="122">
        <v>7.9</v>
      </c>
      <c r="E153" s="146" t="s">
        <v>233</v>
      </c>
      <c r="F153" s="133">
        <v>137800.57</v>
      </c>
      <c r="G153" s="133"/>
      <c r="H153" s="133"/>
      <c r="I153" s="124">
        <v>0</v>
      </c>
      <c r="J153" s="123">
        <f t="shared" si="24"/>
        <v>6359.0479926165208</v>
      </c>
      <c r="K153" s="125">
        <v>21.67</v>
      </c>
      <c r="L153" s="126">
        <v>0</v>
      </c>
      <c r="M153" s="125">
        <f t="shared" si="25"/>
        <v>137800.57</v>
      </c>
      <c r="N153" s="126">
        <f t="shared" si="26"/>
        <v>0</v>
      </c>
      <c r="O153" s="127">
        <f t="shared" si="30"/>
        <v>137800.57</v>
      </c>
      <c r="P153" s="127">
        <f>1190.12+160</f>
        <v>1350.12</v>
      </c>
      <c r="Q153" s="128">
        <f t="shared" si="31"/>
        <v>3954.88</v>
      </c>
      <c r="R153" s="128">
        <f t="shared" si="32"/>
        <v>4189.1400000000003</v>
      </c>
      <c r="S153" s="123">
        <f t="shared" si="27"/>
        <v>20659.54</v>
      </c>
      <c r="T153" s="147">
        <v>0</v>
      </c>
      <c r="U153" s="128">
        <f t="shared" si="33"/>
        <v>9783.84</v>
      </c>
      <c r="V153" s="128">
        <f t="shared" si="34"/>
        <v>9770.06</v>
      </c>
      <c r="W153" s="128">
        <f t="shared" si="35"/>
        <v>748.08</v>
      </c>
      <c r="X153" s="128">
        <f t="shared" si="28"/>
        <v>30153.68</v>
      </c>
      <c r="Y153" s="128">
        <f t="shared" si="29"/>
        <v>107646.89000000001</v>
      </c>
    </row>
    <row r="154" spans="1:25" s="129" customFormat="1" ht="51.95" customHeight="1" x14ac:dyDescent="0.25">
      <c r="A154" s="119">
        <v>90</v>
      </c>
      <c r="B154" s="145" t="s">
        <v>237</v>
      </c>
      <c r="C154" s="146" t="s">
        <v>44</v>
      </c>
      <c r="D154" s="122">
        <v>7.9</v>
      </c>
      <c r="E154" s="146" t="s">
        <v>233</v>
      </c>
      <c r="F154" s="133">
        <v>98428.97</v>
      </c>
      <c r="G154" s="133"/>
      <c r="H154" s="133"/>
      <c r="I154" s="124">
        <v>0</v>
      </c>
      <c r="J154" s="123">
        <f t="shared" si="24"/>
        <v>4542.1767420396855</v>
      </c>
      <c r="K154" s="125">
        <v>21.67</v>
      </c>
      <c r="L154" s="126">
        <v>0</v>
      </c>
      <c r="M154" s="125">
        <f t="shared" si="25"/>
        <v>98428.969999999987</v>
      </c>
      <c r="N154" s="126">
        <f t="shared" si="26"/>
        <v>0</v>
      </c>
      <c r="O154" s="127">
        <f t="shared" si="30"/>
        <v>98428.969999999987</v>
      </c>
      <c r="P154" s="127">
        <v>0</v>
      </c>
      <c r="Q154" s="128">
        <f t="shared" si="31"/>
        <v>2824.91</v>
      </c>
      <c r="R154" s="128">
        <f t="shared" si="32"/>
        <v>2992.24</v>
      </c>
      <c r="S154" s="123">
        <f t="shared" si="27"/>
        <v>11735.89</v>
      </c>
      <c r="T154" s="147">
        <v>0</v>
      </c>
      <c r="U154" s="128">
        <f t="shared" si="33"/>
        <v>6988.46</v>
      </c>
      <c r="V154" s="128">
        <f t="shared" si="34"/>
        <v>6978.61</v>
      </c>
      <c r="W154" s="128">
        <f t="shared" si="35"/>
        <v>748.08</v>
      </c>
      <c r="X154" s="128">
        <f t="shared" si="28"/>
        <v>17553.04</v>
      </c>
      <c r="Y154" s="128">
        <f t="shared" si="29"/>
        <v>80875.929999999993</v>
      </c>
    </row>
    <row r="155" spans="1:25" s="129" customFormat="1" ht="51.95" customHeight="1" x14ac:dyDescent="0.25">
      <c r="A155" s="119">
        <v>91</v>
      </c>
      <c r="B155" s="145" t="s">
        <v>238</v>
      </c>
      <c r="C155" s="146" t="s">
        <v>44</v>
      </c>
      <c r="D155" s="122">
        <v>7.9</v>
      </c>
      <c r="E155" s="146" t="s">
        <v>233</v>
      </c>
      <c r="F155" s="133">
        <v>98428.97</v>
      </c>
      <c r="G155" s="133"/>
      <c r="H155" s="133"/>
      <c r="I155" s="124">
        <v>0</v>
      </c>
      <c r="J155" s="123">
        <f t="shared" si="24"/>
        <v>4542.1767420396855</v>
      </c>
      <c r="K155" s="125">
        <v>21.67</v>
      </c>
      <c r="L155" s="126">
        <v>0</v>
      </c>
      <c r="M155" s="125">
        <f t="shared" si="25"/>
        <v>98428.969999999987</v>
      </c>
      <c r="N155" s="126">
        <f t="shared" si="26"/>
        <v>0</v>
      </c>
      <c r="O155" s="127">
        <f t="shared" si="30"/>
        <v>98428.969999999987</v>
      </c>
      <c r="P155" s="127">
        <v>0</v>
      </c>
      <c r="Q155" s="128">
        <f t="shared" si="31"/>
        <v>2824.91</v>
      </c>
      <c r="R155" s="128">
        <f t="shared" si="32"/>
        <v>2992.24</v>
      </c>
      <c r="S155" s="123">
        <f t="shared" si="27"/>
        <v>11735.89</v>
      </c>
      <c r="T155" s="147">
        <v>1419.12</v>
      </c>
      <c r="U155" s="128">
        <f t="shared" si="33"/>
        <v>6988.46</v>
      </c>
      <c r="V155" s="128">
        <f t="shared" si="34"/>
        <v>6978.61</v>
      </c>
      <c r="W155" s="128">
        <f t="shared" si="35"/>
        <v>748.08</v>
      </c>
      <c r="X155" s="128">
        <f t="shared" si="28"/>
        <v>18972.16</v>
      </c>
      <c r="Y155" s="128">
        <f t="shared" si="29"/>
        <v>79456.809999999983</v>
      </c>
    </row>
    <row r="156" spans="1:25" s="129" customFormat="1" ht="51.95" customHeight="1" x14ac:dyDescent="0.25">
      <c r="A156" s="119">
        <v>93</v>
      </c>
      <c r="B156" s="145" t="s">
        <v>239</v>
      </c>
      <c r="C156" s="146" t="s">
        <v>44</v>
      </c>
      <c r="D156" s="122">
        <v>7.9</v>
      </c>
      <c r="E156" s="146" t="s">
        <v>233</v>
      </c>
      <c r="F156" s="133">
        <v>98428.97</v>
      </c>
      <c r="G156" s="133"/>
      <c r="H156" s="133"/>
      <c r="I156" s="124">
        <v>0</v>
      </c>
      <c r="J156" s="123">
        <f t="shared" si="24"/>
        <v>4542.1767420396855</v>
      </c>
      <c r="K156" s="125">
        <v>21.67</v>
      </c>
      <c r="L156" s="126">
        <v>0</v>
      </c>
      <c r="M156" s="125">
        <f t="shared" si="25"/>
        <v>98428.969999999987</v>
      </c>
      <c r="N156" s="126">
        <f t="shared" si="26"/>
        <v>0</v>
      </c>
      <c r="O156" s="127">
        <f t="shared" si="30"/>
        <v>98428.969999999987</v>
      </c>
      <c r="P156" s="127">
        <v>0</v>
      </c>
      <c r="Q156" s="128">
        <f t="shared" si="31"/>
        <v>2824.91</v>
      </c>
      <c r="R156" s="128">
        <f t="shared" si="32"/>
        <v>2992.24</v>
      </c>
      <c r="S156" s="123">
        <f t="shared" si="27"/>
        <v>11735.89</v>
      </c>
      <c r="T156" s="147">
        <v>0</v>
      </c>
      <c r="U156" s="128">
        <f t="shared" si="33"/>
        <v>6988.46</v>
      </c>
      <c r="V156" s="128">
        <f t="shared" si="34"/>
        <v>6978.61</v>
      </c>
      <c r="W156" s="128">
        <f t="shared" si="35"/>
        <v>748.08</v>
      </c>
      <c r="X156" s="128">
        <f t="shared" si="28"/>
        <v>17553.04</v>
      </c>
      <c r="Y156" s="128">
        <f t="shared" si="29"/>
        <v>80875.929999999993</v>
      </c>
    </row>
    <row r="157" spans="1:25" s="129" customFormat="1" ht="51.95" customHeight="1" x14ac:dyDescent="0.25">
      <c r="A157" s="119">
        <v>94</v>
      </c>
      <c r="B157" s="145" t="s">
        <v>240</v>
      </c>
      <c r="C157" s="146" t="s">
        <v>44</v>
      </c>
      <c r="D157" s="122">
        <v>7.9</v>
      </c>
      <c r="E157" s="146" t="s">
        <v>233</v>
      </c>
      <c r="F157" s="133">
        <v>98428.97</v>
      </c>
      <c r="G157" s="133"/>
      <c r="H157" s="133"/>
      <c r="I157" s="124">
        <v>0</v>
      </c>
      <c r="J157" s="123">
        <f t="shared" si="24"/>
        <v>4542.1767420396855</v>
      </c>
      <c r="K157" s="125">
        <v>21.67</v>
      </c>
      <c r="L157" s="126">
        <v>0</v>
      </c>
      <c r="M157" s="125">
        <f t="shared" si="25"/>
        <v>98428.969999999987</v>
      </c>
      <c r="N157" s="126">
        <f t="shared" si="26"/>
        <v>0</v>
      </c>
      <c r="O157" s="127">
        <f t="shared" si="30"/>
        <v>98428.969999999987</v>
      </c>
      <c r="P157" s="127">
        <f>2380.24+160+160</f>
        <v>2700.24</v>
      </c>
      <c r="Q157" s="128">
        <f t="shared" si="31"/>
        <v>2824.91</v>
      </c>
      <c r="R157" s="128">
        <f t="shared" si="32"/>
        <v>2992.24</v>
      </c>
      <c r="S157" s="123">
        <f t="shared" si="27"/>
        <v>11060.83</v>
      </c>
      <c r="T157" s="147">
        <v>0</v>
      </c>
      <c r="U157" s="128">
        <f t="shared" si="33"/>
        <v>6988.46</v>
      </c>
      <c r="V157" s="128">
        <f t="shared" si="34"/>
        <v>6978.61</v>
      </c>
      <c r="W157" s="128">
        <f t="shared" si="35"/>
        <v>748.08</v>
      </c>
      <c r="X157" s="128">
        <f t="shared" si="28"/>
        <v>19578.22</v>
      </c>
      <c r="Y157" s="128">
        <f t="shared" si="29"/>
        <v>78850.749999999985</v>
      </c>
    </row>
    <row r="158" spans="1:25" s="129" customFormat="1" ht="51.95" customHeight="1" x14ac:dyDescent="0.25">
      <c r="A158" s="119">
        <v>97</v>
      </c>
      <c r="B158" s="145" t="s">
        <v>241</v>
      </c>
      <c r="C158" s="146" t="s">
        <v>44</v>
      </c>
      <c r="D158" s="122">
        <v>7.9</v>
      </c>
      <c r="E158" s="146" t="s">
        <v>233</v>
      </c>
      <c r="F158" s="133">
        <v>98428.97</v>
      </c>
      <c r="G158" s="133"/>
      <c r="H158" s="133"/>
      <c r="I158" s="124">
        <v>0</v>
      </c>
      <c r="J158" s="123">
        <f t="shared" si="24"/>
        <v>4542.1767420396855</v>
      </c>
      <c r="K158" s="125">
        <v>21.67</v>
      </c>
      <c r="L158" s="126">
        <v>0</v>
      </c>
      <c r="M158" s="125">
        <f t="shared" si="25"/>
        <v>98428.969999999987</v>
      </c>
      <c r="N158" s="126">
        <f t="shared" si="26"/>
        <v>0</v>
      </c>
      <c r="O158" s="127">
        <f t="shared" si="30"/>
        <v>98428.969999999987</v>
      </c>
      <c r="P158" s="127">
        <v>0</v>
      </c>
      <c r="Q158" s="128">
        <f t="shared" si="31"/>
        <v>2824.91</v>
      </c>
      <c r="R158" s="128">
        <f t="shared" si="32"/>
        <v>2992.24</v>
      </c>
      <c r="S158" s="123">
        <f t="shared" si="27"/>
        <v>11735.89</v>
      </c>
      <c r="T158" s="147">
        <v>0</v>
      </c>
      <c r="U158" s="128">
        <f t="shared" si="33"/>
        <v>6988.46</v>
      </c>
      <c r="V158" s="128">
        <f t="shared" si="34"/>
        <v>6978.61</v>
      </c>
      <c r="W158" s="128">
        <f t="shared" si="35"/>
        <v>748.08</v>
      </c>
      <c r="X158" s="128">
        <f t="shared" si="28"/>
        <v>17553.04</v>
      </c>
      <c r="Y158" s="128">
        <f t="shared" si="29"/>
        <v>80875.929999999993</v>
      </c>
    </row>
    <row r="159" spans="1:25" s="129" customFormat="1" ht="51.95" customHeight="1" x14ac:dyDescent="0.25">
      <c r="A159" s="119">
        <v>92</v>
      </c>
      <c r="B159" s="145" t="s">
        <v>242</v>
      </c>
      <c r="C159" s="146" t="s">
        <v>243</v>
      </c>
      <c r="D159" s="122">
        <v>7.9</v>
      </c>
      <c r="E159" s="146" t="s">
        <v>233</v>
      </c>
      <c r="F159" s="133">
        <v>98428.97</v>
      </c>
      <c r="G159" s="133"/>
      <c r="H159" s="133"/>
      <c r="I159" s="124">
        <v>0</v>
      </c>
      <c r="J159" s="123">
        <f t="shared" si="24"/>
        <v>4542.1767420396855</v>
      </c>
      <c r="K159" s="125">
        <v>21.67</v>
      </c>
      <c r="L159" s="126">
        <v>0</v>
      </c>
      <c r="M159" s="125">
        <f t="shared" si="25"/>
        <v>98428.969999999987</v>
      </c>
      <c r="N159" s="126">
        <f t="shared" si="26"/>
        <v>0</v>
      </c>
      <c r="O159" s="127">
        <f t="shared" si="30"/>
        <v>98428.969999999987</v>
      </c>
      <c r="P159" s="127">
        <v>0</v>
      </c>
      <c r="Q159" s="128">
        <f t="shared" si="31"/>
        <v>2824.91</v>
      </c>
      <c r="R159" s="128">
        <f t="shared" si="32"/>
        <v>2992.24</v>
      </c>
      <c r="S159" s="123">
        <f t="shared" si="27"/>
        <v>11735.89</v>
      </c>
      <c r="T159" s="147">
        <v>0</v>
      </c>
      <c r="U159" s="128">
        <f t="shared" si="33"/>
        <v>6988.46</v>
      </c>
      <c r="V159" s="128">
        <f t="shared" si="34"/>
        <v>6978.61</v>
      </c>
      <c r="W159" s="128">
        <f t="shared" si="35"/>
        <v>748.08</v>
      </c>
      <c r="X159" s="128">
        <f t="shared" si="28"/>
        <v>17553.04</v>
      </c>
      <c r="Y159" s="128">
        <f t="shared" si="29"/>
        <v>80875.929999999993</v>
      </c>
    </row>
    <row r="160" spans="1:25" s="129" customFormat="1" ht="51.95" customHeight="1" x14ac:dyDescent="0.25">
      <c r="A160" s="119">
        <v>100</v>
      </c>
      <c r="B160" s="145" t="s">
        <v>244</v>
      </c>
      <c r="C160" s="146" t="s">
        <v>88</v>
      </c>
      <c r="D160" s="122">
        <v>7.9</v>
      </c>
      <c r="E160" s="146" t="s">
        <v>233</v>
      </c>
      <c r="F160" s="133">
        <v>78743.179999999993</v>
      </c>
      <c r="G160" s="133"/>
      <c r="H160" s="133"/>
      <c r="I160" s="124">
        <v>0</v>
      </c>
      <c r="J160" s="123">
        <f t="shared" si="24"/>
        <v>3633.741578218735</v>
      </c>
      <c r="K160" s="125">
        <v>21.67</v>
      </c>
      <c r="L160" s="126">
        <v>0</v>
      </c>
      <c r="M160" s="125">
        <f t="shared" si="25"/>
        <v>78743.179999999993</v>
      </c>
      <c r="N160" s="126">
        <f t="shared" si="26"/>
        <v>0</v>
      </c>
      <c r="O160" s="127">
        <f t="shared" si="30"/>
        <v>78743.179999999993</v>
      </c>
      <c r="P160" s="127">
        <f>2380.24+160+160</f>
        <v>2700.24</v>
      </c>
      <c r="Q160" s="128">
        <f t="shared" si="31"/>
        <v>2259.9299999999998</v>
      </c>
      <c r="R160" s="128">
        <f t="shared" si="32"/>
        <v>2393.79</v>
      </c>
      <c r="S160" s="123">
        <f t="shared" si="27"/>
        <v>6473.69</v>
      </c>
      <c r="T160" s="147">
        <v>0</v>
      </c>
      <c r="U160" s="128">
        <f t="shared" si="33"/>
        <v>5590.77</v>
      </c>
      <c r="V160" s="128">
        <f t="shared" si="34"/>
        <v>5582.89</v>
      </c>
      <c r="W160" s="128">
        <f t="shared" si="35"/>
        <v>748.08</v>
      </c>
      <c r="X160" s="128">
        <f t="shared" si="28"/>
        <v>13827.65</v>
      </c>
      <c r="Y160" s="128">
        <f t="shared" si="29"/>
        <v>64915.529999999992</v>
      </c>
    </row>
    <row r="161" spans="1:25" s="129" customFormat="1" ht="51.95" customHeight="1" x14ac:dyDescent="0.25">
      <c r="A161" s="119">
        <v>95</v>
      </c>
      <c r="B161" s="145" t="s">
        <v>245</v>
      </c>
      <c r="C161" s="146" t="s">
        <v>246</v>
      </c>
      <c r="D161" s="122">
        <v>7.9</v>
      </c>
      <c r="E161" s="146" t="s">
        <v>233</v>
      </c>
      <c r="F161" s="133">
        <v>72181.25</v>
      </c>
      <c r="G161" s="133"/>
      <c r="H161" s="133"/>
      <c r="I161" s="124">
        <v>0</v>
      </c>
      <c r="J161" s="123">
        <f t="shared" si="24"/>
        <v>3330.9298569450852</v>
      </c>
      <c r="K161" s="125">
        <v>21.67</v>
      </c>
      <c r="L161" s="126">
        <v>0</v>
      </c>
      <c r="M161" s="125">
        <f t="shared" si="25"/>
        <v>72181.25</v>
      </c>
      <c r="N161" s="126">
        <f t="shared" si="26"/>
        <v>0</v>
      </c>
      <c r="O161" s="127">
        <f t="shared" si="30"/>
        <v>72181.25</v>
      </c>
      <c r="P161" s="127">
        <v>0</v>
      </c>
      <c r="Q161" s="128">
        <f t="shared" si="31"/>
        <v>2071.6</v>
      </c>
      <c r="R161" s="128">
        <f t="shared" si="32"/>
        <v>2194.31</v>
      </c>
      <c r="S161" s="123">
        <f t="shared" si="27"/>
        <v>5778.91</v>
      </c>
      <c r="T161" s="147">
        <v>0</v>
      </c>
      <c r="U161" s="128">
        <f t="shared" si="33"/>
        <v>5124.87</v>
      </c>
      <c r="V161" s="128">
        <f t="shared" si="34"/>
        <v>5117.6499999999996</v>
      </c>
      <c r="W161" s="128">
        <f t="shared" si="35"/>
        <v>748.08</v>
      </c>
      <c r="X161" s="128">
        <f t="shared" si="28"/>
        <v>10044.82</v>
      </c>
      <c r="Y161" s="128">
        <f t="shared" si="29"/>
        <v>62136.43</v>
      </c>
    </row>
    <row r="162" spans="1:25" s="129" customFormat="1" ht="51.95" customHeight="1" x14ac:dyDescent="0.25">
      <c r="A162" s="119">
        <v>127</v>
      </c>
      <c r="B162" s="145" t="s">
        <v>247</v>
      </c>
      <c r="C162" s="146" t="s">
        <v>248</v>
      </c>
      <c r="D162" s="122">
        <v>7.9</v>
      </c>
      <c r="E162" s="146" t="s">
        <v>233</v>
      </c>
      <c r="F162" s="133">
        <v>72181.25</v>
      </c>
      <c r="G162" s="133"/>
      <c r="H162" s="133"/>
      <c r="I162" s="124">
        <v>0</v>
      </c>
      <c r="J162" s="123">
        <f t="shared" si="24"/>
        <v>3330.9298569450852</v>
      </c>
      <c r="K162" s="125">
        <v>21.67</v>
      </c>
      <c r="L162" s="126">
        <v>0</v>
      </c>
      <c r="M162" s="125">
        <f t="shared" si="25"/>
        <v>72181.25</v>
      </c>
      <c r="N162" s="126">
        <f t="shared" si="26"/>
        <v>0</v>
      </c>
      <c r="O162" s="127">
        <f t="shared" si="30"/>
        <v>72181.25</v>
      </c>
      <c r="P162" s="127">
        <v>0</v>
      </c>
      <c r="Q162" s="128">
        <f t="shared" si="31"/>
        <v>2071.6</v>
      </c>
      <c r="R162" s="128">
        <f t="shared" si="32"/>
        <v>2194.31</v>
      </c>
      <c r="S162" s="123">
        <f t="shared" si="27"/>
        <v>5778.91</v>
      </c>
      <c r="T162" s="147">
        <v>0</v>
      </c>
      <c r="U162" s="128">
        <f t="shared" si="33"/>
        <v>5124.87</v>
      </c>
      <c r="V162" s="128">
        <f t="shared" si="34"/>
        <v>5117.6499999999996</v>
      </c>
      <c r="W162" s="128">
        <f t="shared" si="35"/>
        <v>748.08</v>
      </c>
      <c r="X162" s="128">
        <f t="shared" si="28"/>
        <v>10044.82</v>
      </c>
      <c r="Y162" s="128">
        <f t="shared" si="29"/>
        <v>62136.43</v>
      </c>
    </row>
    <row r="163" spans="1:25" s="129" customFormat="1" ht="51.95" customHeight="1" x14ac:dyDescent="0.25">
      <c r="A163" s="119">
        <v>131</v>
      </c>
      <c r="B163" s="145" t="s">
        <v>249</v>
      </c>
      <c r="C163" s="146" t="s">
        <v>102</v>
      </c>
      <c r="D163" s="122">
        <v>7.9</v>
      </c>
      <c r="E163" s="146" t="s">
        <v>233</v>
      </c>
      <c r="F163" s="133">
        <v>72181.25</v>
      </c>
      <c r="G163" s="133"/>
      <c r="H163" s="133"/>
      <c r="I163" s="124">
        <v>0</v>
      </c>
      <c r="J163" s="123">
        <f t="shared" si="24"/>
        <v>3330.9298569450852</v>
      </c>
      <c r="K163" s="125">
        <v>21.67</v>
      </c>
      <c r="L163" s="126">
        <v>0</v>
      </c>
      <c r="M163" s="125">
        <f t="shared" si="25"/>
        <v>72181.25</v>
      </c>
      <c r="N163" s="126">
        <f t="shared" si="26"/>
        <v>0</v>
      </c>
      <c r="O163" s="127">
        <f t="shared" si="30"/>
        <v>72181.25</v>
      </c>
      <c r="P163" s="127">
        <v>0</v>
      </c>
      <c r="Q163" s="128">
        <f t="shared" si="31"/>
        <v>2071.6</v>
      </c>
      <c r="R163" s="128">
        <f t="shared" si="32"/>
        <v>2194.31</v>
      </c>
      <c r="S163" s="123">
        <f t="shared" si="27"/>
        <v>5778.91</v>
      </c>
      <c r="T163" s="147">
        <v>1419.12</v>
      </c>
      <c r="U163" s="128">
        <f t="shared" si="33"/>
        <v>5124.87</v>
      </c>
      <c r="V163" s="128">
        <f t="shared" si="34"/>
        <v>5117.6499999999996</v>
      </c>
      <c r="W163" s="128">
        <f t="shared" si="35"/>
        <v>748.08</v>
      </c>
      <c r="X163" s="128">
        <f t="shared" si="28"/>
        <v>11463.939999999999</v>
      </c>
      <c r="Y163" s="128">
        <f t="shared" si="29"/>
        <v>60717.31</v>
      </c>
    </row>
    <row r="164" spans="1:25" s="129" customFormat="1" ht="51.95" customHeight="1" x14ac:dyDescent="0.25">
      <c r="A164" s="119">
        <v>132</v>
      </c>
      <c r="B164" s="145" t="s">
        <v>250</v>
      </c>
      <c r="C164" s="146" t="s">
        <v>102</v>
      </c>
      <c r="D164" s="122">
        <v>7.9</v>
      </c>
      <c r="E164" s="146" t="s">
        <v>233</v>
      </c>
      <c r="F164" s="133">
        <v>72181.25</v>
      </c>
      <c r="G164" s="133"/>
      <c r="H164" s="133"/>
      <c r="I164" s="124">
        <v>0</v>
      </c>
      <c r="J164" s="123">
        <f t="shared" si="24"/>
        <v>3330.9298569450852</v>
      </c>
      <c r="K164" s="125">
        <v>21.67</v>
      </c>
      <c r="L164" s="126">
        <v>0</v>
      </c>
      <c r="M164" s="125">
        <f t="shared" si="25"/>
        <v>72181.25</v>
      </c>
      <c r="N164" s="126">
        <f t="shared" si="26"/>
        <v>0</v>
      </c>
      <c r="O164" s="127">
        <f t="shared" si="30"/>
        <v>72181.25</v>
      </c>
      <c r="P164" s="127">
        <v>0</v>
      </c>
      <c r="Q164" s="128">
        <f t="shared" si="31"/>
        <v>2071.6</v>
      </c>
      <c r="R164" s="128">
        <f t="shared" si="32"/>
        <v>2194.31</v>
      </c>
      <c r="S164" s="123">
        <f t="shared" si="27"/>
        <v>5778.91</v>
      </c>
      <c r="T164" s="147">
        <v>0</v>
      </c>
      <c r="U164" s="128">
        <f t="shared" si="33"/>
        <v>5124.87</v>
      </c>
      <c r="V164" s="128">
        <f t="shared" si="34"/>
        <v>5117.6499999999996</v>
      </c>
      <c r="W164" s="128">
        <f t="shared" si="35"/>
        <v>748.08</v>
      </c>
      <c r="X164" s="128">
        <f t="shared" si="28"/>
        <v>10044.82</v>
      </c>
      <c r="Y164" s="128">
        <f t="shared" si="29"/>
        <v>62136.43</v>
      </c>
    </row>
    <row r="165" spans="1:25" s="129" customFormat="1" ht="51.95" customHeight="1" x14ac:dyDescent="0.25">
      <c r="A165" s="119">
        <v>96</v>
      </c>
      <c r="B165" s="145" t="s">
        <v>251</v>
      </c>
      <c r="C165" s="146" t="s">
        <v>48</v>
      </c>
      <c r="D165" s="122">
        <v>7.9</v>
      </c>
      <c r="E165" s="146" t="s">
        <v>233</v>
      </c>
      <c r="F165" s="133">
        <v>72181.25</v>
      </c>
      <c r="G165" s="133"/>
      <c r="H165" s="133"/>
      <c r="I165" s="124">
        <v>0</v>
      </c>
      <c r="J165" s="123">
        <f t="shared" si="24"/>
        <v>3330.9298569450852</v>
      </c>
      <c r="K165" s="125">
        <v>21.67</v>
      </c>
      <c r="L165" s="126">
        <v>0</v>
      </c>
      <c r="M165" s="125">
        <f t="shared" si="25"/>
        <v>72181.25</v>
      </c>
      <c r="N165" s="126">
        <f t="shared" si="26"/>
        <v>0</v>
      </c>
      <c r="O165" s="127">
        <f t="shared" si="30"/>
        <v>72181.25</v>
      </c>
      <c r="P165" s="127">
        <v>0</v>
      </c>
      <c r="Q165" s="128">
        <f t="shared" si="31"/>
        <v>2071.6</v>
      </c>
      <c r="R165" s="128">
        <f t="shared" si="32"/>
        <v>2194.31</v>
      </c>
      <c r="S165" s="123">
        <f t="shared" si="27"/>
        <v>5778.91</v>
      </c>
      <c r="T165" s="147">
        <v>0</v>
      </c>
      <c r="U165" s="128">
        <f t="shared" si="33"/>
        <v>5124.87</v>
      </c>
      <c r="V165" s="128">
        <f t="shared" si="34"/>
        <v>5117.6499999999996</v>
      </c>
      <c r="W165" s="128">
        <f t="shared" si="35"/>
        <v>748.08</v>
      </c>
      <c r="X165" s="128">
        <f t="shared" si="28"/>
        <v>10044.82</v>
      </c>
      <c r="Y165" s="128">
        <f t="shared" si="29"/>
        <v>62136.43</v>
      </c>
    </row>
    <row r="166" spans="1:25" s="129" customFormat="1" ht="51.95" customHeight="1" x14ac:dyDescent="0.25">
      <c r="A166" s="119">
        <v>98</v>
      </c>
      <c r="B166" s="145" t="s">
        <v>252</v>
      </c>
      <c r="C166" s="146" t="s">
        <v>48</v>
      </c>
      <c r="D166" s="122">
        <v>7.9</v>
      </c>
      <c r="E166" s="146" t="s">
        <v>233</v>
      </c>
      <c r="F166" s="133">
        <v>72181.25</v>
      </c>
      <c r="G166" s="133"/>
      <c r="H166" s="133"/>
      <c r="I166" s="124">
        <v>0</v>
      </c>
      <c r="J166" s="123">
        <f t="shared" si="24"/>
        <v>3330.9298569450852</v>
      </c>
      <c r="K166" s="125">
        <v>21.67</v>
      </c>
      <c r="L166" s="126">
        <v>0</v>
      </c>
      <c r="M166" s="125">
        <f t="shared" si="25"/>
        <v>72181.25</v>
      </c>
      <c r="N166" s="126">
        <f t="shared" si="26"/>
        <v>0</v>
      </c>
      <c r="O166" s="127">
        <f t="shared" si="30"/>
        <v>72181.25</v>
      </c>
      <c r="P166" s="127">
        <v>0</v>
      </c>
      <c r="Q166" s="128">
        <f t="shared" si="31"/>
        <v>2071.6</v>
      </c>
      <c r="R166" s="128">
        <f t="shared" si="32"/>
        <v>2194.31</v>
      </c>
      <c r="S166" s="123">
        <f t="shared" si="27"/>
        <v>5778.91</v>
      </c>
      <c r="T166" s="147">
        <v>2128.6799999999998</v>
      </c>
      <c r="U166" s="128">
        <f t="shared" si="33"/>
        <v>5124.87</v>
      </c>
      <c r="V166" s="128">
        <f t="shared" si="34"/>
        <v>5117.6499999999996</v>
      </c>
      <c r="W166" s="128">
        <f t="shared" si="35"/>
        <v>748.08</v>
      </c>
      <c r="X166" s="128">
        <f t="shared" si="28"/>
        <v>12173.5</v>
      </c>
      <c r="Y166" s="128">
        <f t="shared" si="29"/>
        <v>60007.75</v>
      </c>
    </row>
    <row r="167" spans="1:25" s="129" customFormat="1" ht="51.95" customHeight="1" x14ac:dyDescent="0.25">
      <c r="A167" s="119">
        <v>101</v>
      </c>
      <c r="B167" s="145" t="s">
        <v>253</v>
      </c>
      <c r="C167" s="146" t="s">
        <v>48</v>
      </c>
      <c r="D167" s="122">
        <v>7.9</v>
      </c>
      <c r="E167" s="146" t="s">
        <v>233</v>
      </c>
      <c r="F167" s="133">
        <v>72181.25</v>
      </c>
      <c r="G167" s="133"/>
      <c r="H167" s="133"/>
      <c r="I167" s="124">
        <v>0</v>
      </c>
      <c r="J167" s="123">
        <f t="shared" si="24"/>
        <v>3330.9298569450852</v>
      </c>
      <c r="K167" s="125">
        <v>21.67</v>
      </c>
      <c r="L167" s="126">
        <v>0</v>
      </c>
      <c r="M167" s="125">
        <f t="shared" si="25"/>
        <v>72181.25</v>
      </c>
      <c r="N167" s="126">
        <f t="shared" si="26"/>
        <v>0</v>
      </c>
      <c r="O167" s="127">
        <f t="shared" si="30"/>
        <v>72181.25</v>
      </c>
      <c r="P167" s="127">
        <f>1190.12+160</f>
        <v>1350.12</v>
      </c>
      <c r="Q167" s="128">
        <f t="shared" si="31"/>
        <v>2071.6</v>
      </c>
      <c r="R167" s="128">
        <f t="shared" si="32"/>
        <v>2194.31</v>
      </c>
      <c r="S167" s="123">
        <f t="shared" si="27"/>
        <v>5508.89</v>
      </c>
      <c r="T167" s="147">
        <v>0</v>
      </c>
      <c r="U167" s="128">
        <f t="shared" si="33"/>
        <v>5124.87</v>
      </c>
      <c r="V167" s="128">
        <f t="shared" si="34"/>
        <v>5117.6499999999996</v>
      </c>
      <c r="W167" s="128">
        <f t="shared" si="35"/>
        <v>748.08</v>
      </c>
      <c r="X167" s="128">
        <f t="shared" si="28"/>
        <v>11124.92</v>
      </c>
      <c r="Y167" s="128">
        <f t="shared" si="29"/>
        <v>61056.33</v>
      </c>
    </row>
    <row r="168" spans="1:25" s="129" customFormat="1" ht="51.95" customHeight="1" x14ac:dyDescent="0.25">
      <c r="A168" s="119">
        <v>102</v>
      </c>
      <c r="B168" s="145" t="s">
        <v>254</v>
      </c>
      <c r="C168" s="146" t="s">
        <v>48</v>
      </c>
      <c r="D168" s="122">
        <v>7.9</v>
      </c>
      <c r="E168" s="146" t="s">
        <v>233</v>
      </c>
      <c r="F168" s="133">
        <v>72181.25</v>
      </c>
      <c r="G168" s="133"/>
      <c r="H168" s="133"/>
      <c r="I168" s="124">
        <v>0</v>
      </c>
      <c r="J168" s="123">
        <f t="shared" si="24"/>
        <v>3330.9298569450852</v>
      </c>
      <c r="K168" s="125">
        <v>21.67</v>
      </c>
      <c r="L168" s="126">
        <v>0</v>
      </c>
      <c r="M168" s="125">
        <f t="shared" si="25"/>
        <v>72181.25</v>
      </c>
      <c r="N168" s="126">
        <f t="shared" si="26"/>
        <v>0</v>
      </c>
      <c r="O168" s="127">
        <f t="shared" si="30"/>
        <v>72181.25</v>
      </c>
      <c r="P168" s="127">
        <v>0</v>
      </c>
      <c r="Q168" s="128">
        <f t="shared" si="31"/>
        <v>2071.6</v>
      </c>
      <c r="R168" s="128">
        <f t="shared" si="32"/>
        <v>2194.31</v>
      </c>
      <c r="S168" s="123">
        <f t="shared" si="27"/>
        <v>5778.91</v>
      </c>
      <c r="T168" s="147">
        <v>1425.74</v>
      </c>
      <c r="U168" s="128">
        <f t="shared" si="33"/>
        <v>5124.87</v>
      </c>
      <c r="V168" s="128">
        <f t="shared" si="34"/>
        <v>5117.6499999999996</v>
      </c>
      <c r="W168" s="128">
        <f t="shared" si="35"/>
        <v>748.08</v>
      </c>
      <c r="X168" s="128">
        <f t="shared" si="28"/>
        <v>11470.56</v>
      </c>
      <c r="Y168" s="128">
        <f t="shared" si="29"/>
        <v>60710.69</v>
      </c>
    </row>
    <row r="169" spans="1:25" s="129" customFormat="1" ht="51.95" customHeight="1" x14ac:dyDescent="0.25">
      <c r="A169" s="119">
        <v>103</v>
      </c>
      <c r="B169" s="145" t="s">
        <v>255</v>
      </c>
      <c r="C169" s="146" t="s">
        <v>48</v>
      </c>
      <c r="D169" s="122">
        <v>7.9</v>
      </c>
      <c r="E169" s="146" t="s">
        <v>233</v>
      </c>
      <c r="F169" s="133">
        <v>72181.25</v>
      </c>
      <c r="G169" s="133"/>
      <c r="H169" s="133"/>
      <c r="I169" s="124">
        <v>0</v>
      </c>
      <c r="J169" s="123">
        <f t="shared" si="24"/>
        <v>3330.9298569450852</v>
      </c>
      <c r="K169" s="125">
        <v>21.67</v>
      </c>
      <c r="L169" s="126">
        <v>0</v>
      </c>
      <c r="M169" s="125">
        <f t="shared" si="25"/>
        <v>72181.25</v>
      </c>
      <c r="N169" s="126">
        <f t="shared" si="26"/>
        <v>0</v>
      </c>
      <c r="O169" s="127">
        <f t="shared" si="30"/>
        <v>72181.25</v>
      </c>
      <c r="P169" s="127">
        <v>0</v>
      </c>
      <c r="Q169" s="128">
        <f t="shared" si="31"/>
        <v>2071.6</v>
      </c>
      <c r="R169" s="128">
        <f t="shared" si="32"/>
        <v>2194.31</v>
      </c>
      <c r="S169" s="123">
        <f t="shared" si="27"/>
        <v>5778.91</v>
      </c>
      <c r="T169" s="147">
        <v>0</v>
      </c>
      <c r="U169" s="128">
        <f t="shared" si="33"/>
        <v>5124.87</v>
      </c>
      <c r="V169" s="128">
        <f t="shared" si="34"/>
        <v>5117.6499999999996</v>
      </c>
      <c r="W169" s="128">
        <f t="shared" si="35"/>
        <v>748.08</v>
      </c>
      <c r="X169" s="128">
        <f t="shared" si="28"/>
        <v>10044.82</v>
      </c>
      <c r="Y169" s="128">
        <f t="shared" si="29"/>
        <v>62136.43</v>
      </c>
    </row>
    <row r="170" spans="1:25" s="129" customFormat="1" ht="51.95" customHeight="1" x14ac:dyDescent="0.25">
      <c r="A170" s="119">
        <v>104</v>
      </c>
      <c r="B170" s="145" t="s">
        <v>256</v>
      </c>
      <c r="C170" s="146" t="s">
        <v>48</v>
      </c>
      <c r="D170" s="122">
        <v>7.9</v>
      </c>
      <c r="E170" s="146" t="s">
        <v>233</v>
      </c>
      <c r="F170" s="133">
        <v>72181.25</v>
      </c>
      <c r="G170" s="133"/>
      <c r="H170" s="133"/>
      <c r="I170" s="124">
        <v>0</v>
      </c>
      <c r="J170" s="123">
        <f t="shared" si="24"/>
        <v>3330.9298569450852</v>
      </c>
      <c r="K170" s="125">
        <v>21.67</v>
      </c>
      <c r="L170" s="126">
        <v>0</v>
      </c>
      <c r="M170" s="125">
        <f t="shared" si="25"/>
        <v>72181.25</v>
      </c>
      <c r="N170" s="126">
        <f t="shared" si="26"/>
        <v>0</v>
      </c>
      <c r="O170" s="127">
        <f t="shared" si="30"/>
        <v>72181.25</v>
      </c>
      <c r="P170" s="127">
        <v>0</v>
      </c>
      <c r="Q170" s="128">
        <f t="shared" si="31"/>
        <v>2071.6</v>
      </c>
      <c r="R170" s="128">
        <f t="shared" si="32"/>
        <v>2194.31</v>
      </c>
      <c r="S170" s="123">
        <f t="shared" si="27"/>
        <v>5778.91</v>
      </c>
      <c r="T170" s="147">
        <v>0</v>
      </c>
      <c r="U170" s="128">
        <f t="shared" si="33"/>
        <v>5124.87</v>
      </c>
      <c r="V170" s="128">
        <f t="shared" si="34"/>
        <v>5117.6499999999996</v>
      </c>
      <c r="W170" s="128">
        <f t="shared" si="35"/>
        <v>748.08</v>
      </c>
      <c r="X170" s="128">
        <f t="shared" si="28"/>
        <v>10044.82</v>
      </c>
      <c r="Y170" s="128">
        <f t="shared" si="29"/>
        <v>62136.43</v>
      </c>
    </row>
    <row r="171" spans="1:25" s="129" customFormat="1" ht="51.95" customHeight="1" x14ac:dyDescent="0.25">
      <c r="A171" s="119">
        <v>109</v>
      </c>
      <c r="B171" s="145" t="s">
        <v>257</v>
      </c>
      <c r="C171" s="146" t="s">
        <v>48</v>
      </c>
      <c r="D171" s="122">
        <v>7.9</v>
      </c>
      <c r="E171" s="146" t="s">
        <v>233</v>
      </c>
      <c r="F171" s="133">
        <v>72181.25</v>
      </c>
      <c r="G171" s="133"/>
      <c r="H171" s="133"/>
      <c r="I171" s="124">
        <v>0</v>
      </c>
      <c r="J171" s="123">
        <f t="shared" si="24"/>
        <v>3330.9298569450852</v>
      </c>
      <c r="K171" s="125">
        <v>21.67</v>
      </c>
      <c r="L171" s="126">
        <v>0</v>
      </c>
      <c r="M171" s="125">
        <f t="shared" si="25"/>
        <v>72181.25</v>
      </c>
      <c r="N171" s="126">
        <f t="shared" si="26"/>
        <v>0</v>
      </c>
      <c r="O171" s="127">
        <f t="shared" si="30"/>
        <v>72181.25</v>
      </c>
      <c r="P171" s="127">
        <f>1190.12+160</f>
        <v>1350.12</v>
      </c>
      <c r="Q171" s="128">
        <f t="shared" si="31"/>
        <v>2071.6</v>
      </c>
      <c r="R171" s="128">
        <f t="shared" si="32"/>
        <v>2194.31</v>
      </c>
      <c r="S171" s="123">
        <f t="shared" si="27"/>
        <v>5508.89</v>
      </c>
      <c r="T171" s="147">
        <v>0</v>
      </c>
      <c r="U171" s="128">
        <f t="shared" si="33"/>
        <v>5124.87</v>
      </c>
      <c r="V171" s="128">
        <f t="shared" si="34"/>
        <v>5117.6499999999996</v>
      </c>
      <c r="W171" s="128">
        <f t="shared" si="35"/>
        <v>748.08</v>
      </c>
      <c r="X171" s="128">
        <f t="shared" si="28"/>
        <v>11124.92</v>
      </c>
      <c r="Y171" s="128">
        <f t="shared" si="29"/>
        <v>61056.33</v>
      </c>
    </row>
    <row r="172" spans="1:25" s="129" customFormat="1" ht="51.95" customHeight="1" x14ac:dyDescent="0.25">
      <c r="A172" s="119">
        <v>117</v>
      </c>
      <c r="B172" s="145" t="s">
        <v>258</v>
      </c>
      <c r="C172" s="146" t="s">
        <v>48</v>
      </c>
      <c r="D172" s="122">
        <v>7.9</v>
      </c>
      <c r="E172" s="146" t="s">
        <v>233</v>
      </c>
      <c r="F172" s="133">
        <v>72181.25</v>
      </c>
      <c r="G172" s="133"/>
      <c r="H172" s="133"/>
      <c r="I172" s="124">
        <v>0</v>
      </c>
      <c r="J172" s="123">
        <f t="shared" si="24"/>
        <v>3330.9298569450852</v>
      </c>
      <c r="K172" s="125">
        <v>21.67</v>
      </c>
      <c r="L172" s="126">
        <v>0</v>
      </c>
      <c r="M172" s="125">
        <f t="shared" si="25"/>
        <v>72181.25</v>
      </c>
      <c r="N172" s="126">
        <f t="shared" si="26"/>
        <v>0</v>
      </c>
      <c r="O172" s="127">
        <f t="shared" si="30"/>
        <v>72181.25</v>
      </c>
      <c r="P172" s="127">
        <v>0</v>
      </c>
      <c r="Q172" s="128">
        <f t="shared" si="31"/>
        <v>2071.6</v>
      </c>
      <c r="R172" s="128">
        <f t="shared" si="32"/>
        <v>2194.31</v>
      </c>
      <c r="S172" s="123">
        <f t="shared" si="27"/>
        <v>5778.91</v>
      </c>
      <c r="T172" s="147">
        <v>1425.74</v>
      </c>
      <c r="U172" s="128">
        <f t="shared" si="33"/>
        <v>5124.87</v>
      </c>
      <c r="V172" s="128">
        <f t="shared" si="34"/>
        <v>5117.6499999999996</v>
      </c>
      <c r="W172" s="128">
        <f t="shared" si="35"/>
        <v>748.08</v>
      </c>
      <c r="X172" s="128">
        <f t="shared" si="28"/>
        <v>11470.56</v>
      </c>
      <c r="Y172" s="128">
        <f t="shared" si="29"/>
        <v>60710.69</v>
      </c>
    </row>
    <row r="173" spans="1:25" s="129" customFormat="1" ht="51.95" customHeight="1" x14ac:dyDescent="0.25">
      <c r="A173" s="119">
        <v>122</v>
      </c>
      <c r="B173" s="145" t="s">
        <v>259</v>
      </c>
      <c r="C173" s="146" t="s">
        <v>48</v>
      </c>
      <c r="D173" s="122">
        <v>7.9</v>
      </c>
      <c r="E173" s="146" t="s">
        <v>233</v>
      </c>
      <c r="F173" s="133">
        <v>72181.25</v>
      </c>
      <c r="G173" s="133"/>
      <c r="H173" s="133"/>
      <c r="I173" s="124">
        <v>0</v>
      </c>
      <c r="J173" s="123">
        <f t="shared" si="24"/>
        <v>3330.9298569450852</v>
      </c>
      <c r="K173" s="125">
        <v>21.67</v>
      </c>
      <c r="L173" s="126">
        <v>0</v>
      </c>
      <c r="M173" s="125">
        <f t="shared" si="25"/>
        <v>72181.25</v>
      </c>
      <c r="N173" s="126">
        <f t="shared" si="26"/>
        <v>0</v>
      </c>
      <c r="O173" s="127">
        <f t="shared" si="30"/>
        <v>72181.25</v>
      </c>
      <c r="P173" s="127">
        <v>0</v>
      </c>
      <c r="Q173" s="128">
        <f t="shared" si="31"/>
        <v>2071.6</v>
      </c>
      <c r="R173" s="128">
        <f t="shared" si="32"/>
        <v>2194.31</v>
      </c>
      <c r="S173" s="123">
        <f t="shared" si="27"/>
        <v>5778.91</v>
      </c>
      <c r="T173" s="147">
        <v>0</v>
      </c>
      <c r="U173" s="128">
        <f t="shared" si="33"/>
        <v>5124.87</v>
      </c>
      <c r="V173" s="128">
        <f t="shared" si="34"/>
        <v>5117.6499999999996</v>
      </c>
      <c r="W173" s="128">
        <f t="shared" si="35"/>
        <v>748.08</v>
      </c>
      <c r="X173" s="128">
        <f t="shared" si="28"/>
        <v>10044.82</v>
      </c>
      <c r="Y173" s="128">
        <f t="shared" si="29"/>
        <v>62136.43</v>
      </c>
    </row>
    <row r="174" spans="1:25" s="129" customFormat="1" ht="51.95" customHeight="1" x14ac:dyDescent="0.25">
      <c r="A174" s="119">
        <v>123</v>
      </c>
      <c r="B174" s="145" t="s">
        <v>260</v>
      </c>
      <c r="C174" s="146" t="s">
        <v>48</v>
      </c>
      <c r="D174" s="122">
        <v>7.9</v>
      </c>
      <c r="E174" s="146" t="s">
        <v>233</v>
      </c>
      <c r="F174" s="133">
        <v>72181.25</v>
      </c>
      <c r="G174" s="133"/>
      <c r="H174" s="133"/>
      <c r="I174" s="124">
        <v>0</v>
      </c>
      <c r="J174" s="123">
        <f t="shared" si="24"/>
        <v>3330.9298569450852</v>
      </c>
      <c r="K174" s="125">
        <v>21.67</v>
      </c>
      <c r="L174" s="126">
        <v>0</v>
      </c>
      <c r="M174" s="125">
        <f t="shared" si="25"/>
        <v>72181.25</v>
      </c>
      <c r="N174" s="126">
        <f t="shared" si="26"/>
        <v>0</v>
      </c>
      <c r="O174" s="127">
        <f t="shared" si="30"/>
        <v>72181.25</v>
      </c>
      <c r="P174" s="127">
        <v>0</v>
      </c>
      <c r="Q174" s="128">
        <f t="shared" si="31"/>
        <v>2071.6</v>
      </c>
      <c r="R174" s="128">
        <f t="shared" si="32"/>
        <v>2194.31</v>
      </c>
      <c r="S174" s="123">
        <f t="shared" si="27"/>
        <v>5778.91</v>
      </c>
      <c r="T174" s="147">
        <v>0</v>
      </c>
      <c r="U174" s="128">
        <f t="shared" si="33"/>
        <v>5124.87</v>
      </c>
      <c r="V174" s="128">
        <f t="shared" si="34"/>
        <v>5117.6499999999996</v>
      </c>
      <c r="W174" s="128">
        <f t="shared" si="35"/>
        <v>748.08</v>
      </c>
      <c r="X174" s="128">
        <f t="shared" si="28"/>
        <v>10044.82</v>
      </c>
      <c r="Y174" s="128">
        <f t="shared" si="29"/>
        <v>62136.43</v>
      </c>
    </row>
    <row r="175" spans="1:25" s="129" customFormat="1" ht="51.95" customHeight="1" x14ac:dyDescent="0.25">
      <c r="A175" s="119">
        <v>125</v>
      </c>
      <c r="B175" s="145" t="s">
        <v>261</v>
      </c>
      <c r="C175" s="146" t="s">
        <v>48</v>
      </c>
      <c r="D175" s="122">
        <v>7.9</v>
      </c>
      <c r="E175" s="146" t="s">
        <v>233</v>
      </c>
      <c r="F175" s="133">
        <v>72181.25</v>
      </c>
      <c r="G175" s="133"/>
      <c r="H175" s="133"/>
      <c r="I175" s="124">
        <v>0</v>
      </c>
      <c r="J175" s="123">
        <f t="shared" si="24"/>
        <v>3330.9298569450852</v>
      </c>
      <c r="K175" s="125">
        <v>21.67</v>
      </c>
      <c r="L175" s="126">
        <v>0</v>
      </c>
      <c r="M175" s="125">
        <f t="shared" si="25"/>
        <v>72181.25</v>
      </c>
      <c r="N175" s="126">
        <f t="shared" si="26"/>
        <v>0</v>
      </c>
      <c r="O175" s="127">
        <f t="shared" si="30"/>
        <v>72181.25</v>
      </c>
      <c r="P175" s="127">
        <f>1190.12+160</f>
        <v>1350.12</v>
      </c>
      <c r="Q175" s="128">
        <f t="shared" si="31"/>
        <v>2071.6</v>
      </c>
      <c r="R175" s="128">
        <f t="shared" si="32"/>
        <v>2194.31</v>
      </c>
      <c r="S175" s="123">
        <f t="shared" si="27"/>
        <v>5508.89</v>
      </c>
      <c r="T175" s="147">
        <v>0</v>
      </c>
      <c r="U175" s="128">
        <f t="shared" si="33"/>
        <v>5124.87</v>
      </c>
      <c r="V175" s="128">
        <f t="shared" si="34"/>
        <v>5117.6499999999996</v>
      </c>
      <c r="W175" s="128">
        <f t="shared" si="35"/>
        <v>748.08</v>
      </c>
      <c r="X175" s="128">
        <f t="shared" si="28"/>
        <v>11124.92</v>
      </c>
      <c r="Y175" s="128">
        <f t="shared" si="29"/>
        <v>61056.33</v>
      </c>
    </row>
    <row r="176" spans="1:25" s="129" customFormat="1" ht="51.95" customHeight="1" x14ac:dyDescent="0.25">
      <c r="A176" s="119">
        <v>126</v>
      </c>
      <c r="B176" s="145" t="s">
        <v>262</v>
      </c>
      <c r="C176" s="146" t="s">
        <v>48</v>
      </c>
      <c r="D176" s="122">
        <v>7.9</v>
      </c>
      <c r="E176" s="146" t="s">
        <v>233</v>
      </c>
      <c r="F176" s="133">
        <v>72181.25</v>
      </c>
      <c r="G176" s="133"/>
      <c r="H176" s="133"/>
      <c r="I176" s="124">
        <v>0</v>
      </c>
      <c r="J176" s="123">
        <f t="shared" si="24"/>
        <v>3330.9298569450852</v>
      </c>
      <c r="K176" s="125">
        <v>21.67</v>
      </c>
      <c r="L176" s="126">
        <v>0</v>
      </c>
      <c r="M176" s="125">
        <f t="shared" si="25"/>
        <v>72181.25</v>
      </c>
      <c r="N176" s="126">
        <f t="shared" si="26"/>
        <v>0</v>
      </c>
      <c r="O176" s="127">
        <f t="shared" si="30"/>
        <v>72181.25</v>
      </c>
      <c r="P176" s="127">
        <v>0</v>
      </c>
      <c r="Q176" s="128">
        <f t="shared" si="31"/>
        <v>2071.6</v>
      </c>
      <c r="R176" s="128">
        <f t="shared" si="32"/>
        <v>2194.31</v>
      </c>
      <c r="S176" s="123">
        <f t="shared" si="27"/>
        <v>5778.91</v>
      </c>
      <c r="T176" s="147">
        <v>0</v>
      </c>
      <c r="U176" s="128">
        <f t="shared" si="33"/>
        <v>5124.87</v>
      </c>
      <c r="V176" s="128">
        <f t="shared" si="34"/>
        <v>5117.6499999999996</v>
      </c>
      <c r="W176" s="128">
        <f t="shared" si="35"/>
        <v>748.08</v>
      </c>
      <c r="X176" s="128">
        <f t="shared" si="28"/>
        <v>10044.82</v>
      </c>
      <c r="Y176" s="128">
        <f t="shared" si="29"/>
        <v>62136.43</v>
      </c>
    </row>
    <row r="177" spans="1:25" s="129" customFormat="1" ht="51.95" customHeight="1" x14ac:dyDescent="0.25">
      <c r="A177" s="119">
        <v>129</v>
      </c>
      <c r="B177" s="145" t="s">
        <v>263</v>
      </c>
      <c r="C177" s="146" t="s">
        <v>48</v>
      </c>
      <c r="D177" s="122">
        <v>7.9</v>
      </c>
      <c r="E177" s="146" t="s">
        <v>233</v>
      </c>
      <c r="F177" s="133">
        <v>72181.25</v>
      </c>
      <c r="G177" s="133"/>
      <c r="H177" s="133"/>
      <c r="I177" s="124">
        <v>0</v>
      </c>
      <c r="J177" s="123">
        <f t="shared" si="24"/>
        <v>3330.9298569450852</v>
      </c>
      <c r="K177" s="125">
        <v>21.67</v>
      </c>
      <c r="L177" s="126">
        <v>0</v>
      </c>
      <c r="M177" s="125">
        <f t="shared" si="25"/>
        <v>72181.25</v>
      </c>
      <c r="N177" s="126">
        <f t="shared" si="26"/>
        <v>0</v>
      </c>
      <c r="O177" s="127">
        <f t="shared" si="30"/>
        <v>72181.25</v>
      </c>
      <c r="P177" s="127">
        <v>0</v>
      </c>
      <c r="Q177" s="128">
        <f t="shared" si="31"/>
        <v>2071.6</v>
      </c>
      <c r="R177" s="128">
        <f t="shared" si="32"/>
        <v>2194.31</v>
      </c>
      <c r="S177" s="123">
        <f t="shared" si="27"/>
        <v>5778.91</v>
      </c>
      <c r="T177" s="147">
        <v>0</v>
      </c>
      <c r="U177" s="128">
        <f t="shared" si="33"/>
        <v>5124.87</v>
      </c>
      <c r="V177" s="128">
        <f t="shared" si="34"/>
        <v>5117.6499999999996</v>
      </c>
      <c r="W177" s="128">
        <f t="shared" si="35"/>
        <v>748.08</v>
      </c>
      <c r="X177" s="128">
        <f t="shared" si="28"/>
        <v>10044.82</v>
      </c>
      <c r="Y177" s="128">
        <f t="shared" si="29"/>
        <v>62136.43</v>
      </c>
    </row>
    <row r="178" spans="1:25" s="129" customFormat="1" ht="51.95" customHeight="1" x14ac:dyDescent="0.25">
      <c r="A178" s="119">
        <v>133</v>
      </c>
      <c r="B178" s="145" t="s">
        <v>264</v>
      </c>
      <c r="C178" s="146" t="s">
        <v>48</v>
      </c>
      <c r="D178" s="122">
        <v>7.9</v>
      </c>
      <c r="E178" s="146" t="s">
        <v>233</v>
      </c>
      <c r="F178" s="133">
        <v>72181.25</v>
      </c>
      <c r="G178" s="133"/>
      <c r="H178" s="133"/>
      <c r="I178" s="124">
        <v>0</v>
      </c>
      <c r="J178" s="123">
        <f t="shared" si="24"/>
        <v>3330.9298569450852</v>
      </c>
      <c r="K178" s="125">
        <v>21.67</v>
      </c>
      <c r="L178" s="126">
        <v>0</v>
      </c>
      <c r="M178" s="125">
        <f t="shared" si="25"/>
        <v>72181.25</v>
      </c>
      <c r="N178" s="126">
        <f t="shared" si="26"/>
        <v>0</v>
      </c>
      <c r="O178" s="127">
        <f t="shared" si="30"/>
        <v>72181.25</v>
      </c>
      <c r="P178" s="127">
        <v>0</v>
      </c>
      <c r="Q178" s="128">
        <f t="shared" si="31"/>
        <v>2071.6</v>
      </c>
      <c r="R178" s="128">
        <f t="shared" si="32"/>
        <v>2194.31</v>
      </c>
      <c r="S178" s="123">
        <f t="shared" si="27"/>
        <v>5778.91</v>
      </c>
      <c r="T178" s="147">
        <v>1425.74</v>
      </c>
      <c r="U178" s="128">
        <f t="shared" si="33"/>
        <v>5124.87</v>
      </c>
      <c r="V178" s="128">
        <f t="shared" si="34"/>
        <v>5117.6499999999996</v>
      </c>
      <c r="W178" s="128">
        <f t="shared" si="35"/>
        <v>748.08</v>
      </c>
      <c r="X178" s="128">
        <f t="shared" si="28"/>
        <v>11470.56</v>
      </c>
      <c r="Y178" s="128">
        <f t="shared" si="29"/>
        <v>60710.69</v>
      </c>
    </row>
    <row r="179" spans="1:25" s="129" customFormat="1" ht="51.95" customHeight="1" x14ac:dyDescent="0.25">
      <c r="A179" s="119">
        <v>134</v>
      </c>
      <c r="B179" s="145" t="s">
        <v>265</v>
      </c>
      <c r="C179" s="146" t="s">
        <v>48</v>
      </c>
      <c r="D179" s="122">
        <v>7.9</v>
      </c>
      <c r="E179" s="146" t="s">
        <v>233</v>
      </c>
      <c r="F179" s="133">
        <v>72181.25</v>
      </c>
      <c r="G179" s="133"/>
      <c r="H179" s="133"/>
      <c r="I179" s="124">
        <v>0</v>
      </c>
      <c r="J179" s="123">
        <f t="shared" si="24"/>
        <v>3330.9298569450852</v>
      </c>
      <c r="K179" s="125">
        <v>21.67</v>
      </c>
      <c r="L179" s="126">
        <v>0</v>
      </c>
      <c r="M179" s="125">
        <f t="shared" si="25"/>
        <v>72181.25</v>
      </c>
      <c r="N179" s="126">
        <f t="shared" si="26"/>
        <v>0</v>
      </c>
      <c r="O179" s="127">
        <f t="shared" si="30"/>
        <v>72181.25</v>
      </c>
      <c r="P179" s="127">
        <f>1190.12+160</f>
        <v>1350.12</v>
      </c>
      <c r="Q179" s="128">
        <f t="shared" si="31"/>
        <v>2071.6</v>
      </c>
      <c r="R179" s="128">
        <f t="shared" si="32"/>
        <v>2194.31</v>
      </c>
      <c r="S179" s="123">
        <f t="shared" si="27"/>
        <v>5508.89</v>
      </c>
      <c r="T179" s="147">
        <v>0</v>
      </c>
      <c r="U179" s="128">
        <f t="shared" si="33"/>
        <v>5124.87</v>
      </c>
      <c r="V179" s="128">
        <f t="shared" si="34"/>
        <v>5117.6499999999996</v>
      </c>
      <c r="W179" s="128">
        <f t="shared" si="35"/>
        <v>748.08</v>
      </c>
      <c r="X179" s="128">
        <f t="shared" si="28"/>
        <v>11124.92</v>
      </c>
      <c r="Y179" s="128">
        <f t="shared" si="29"/>
        <v>61056.33</v>
      </c>
    </row>
    <row r="180" spans="1:25" s="129" customFormat="1" ht="51.95" customHeight="1" x14ac:dyDescent="0.25">
      <c r="A180" s="119">
        <v>135</v>
      </c>
      <c r="B180" s="145" t="s">
        <v>266</v>
      </c>
      <c r="C180" s="146" t="s">
        <v>48</v>
      </c>
      <c r="D180" s="122">
        <v>7.9</v>
      </c>
      <c r="E180" s="146" t="s">
        <v>233</v>
      </c>
      <c r="F180" s="133">
        <v>72181.25</v>
      </c>
      <c r="G180" s="133"/>
      <c r="H180" s="133"/>
      <c r="I180" s="124">
        <v>0</v>
      </c>
      <c r="J180" s="123">
        <f t="shared" si="24"/>
        <v>3330.9298569450852</v>
      </c>
      <c r="K180" s="125">
        <v>21.67</v>
      </c>
      <c r="L180" s="126">
        <v>0</v>
      </c>
      <c r="M180" s="125">
        <f t="shared" si="25"/>
        <v>72181.25</v>
      </c>
      <c r="N180" s="126">
        <f t="shared" si="26"/>
        <v>0</v>
      </c>
      <c r="O180" s="127">
        <f t="shared" si="30"/>
        <v>72181.25</v>
      </c>
      <c r="P180" s="127">
        <v>0</v>
      </c>
      <c r="Q180" s="128">
        <f t="shared" si="31"/>
        <v>2071.6</v>
      </c>
      <c r="R180" s="128">
        <f t="shared" si="32"/>
        <v>2194.31</v>
      </c>
      <c r="S180" s="123">
        <f t="shared" si="27"/>
        <v>5778.91</v>
      </c>
      <c r="T180" s="147">
        <v>709.56</v>
      </c>
      <c r="U180" s="128">
        <f t="shared" si="33"/>
        <v>5124.87</v>
      </c>
      <c r="V180" s="128">
        <f t="shared" si="34"/>
        <v>5117.6499999999996</v>
      </c>
      <c r="W180" s="128">
        <f t="shared" si="35"/>
        <v>748.08</v>
      </c>
      <c r="X180" s="128">
        <f t="shared" si="28"/>
        <v>10754.38</v>
      </c>
      <c r="Y180" s="128">
        <f t="shared" si="29"/>
        <v>61426.87</v>
      </c>
    </row>
    <row r="181" spans="1:25" s="129" customFormat="1" ht="51.95" customHeight="1" x14ac:dyDescent="0.25">
      <c r="A181" s="119">
        <v>105</v>
      </c>
      <c r="B181" s="145" t="s">
        <v>267</v>
      </c>
      <c r="C181" s="146" t="s">
        <v>268</v>
      </c>
      <c r="D181" s="122">
        <v>7.9</v>
      </c>
      <c r="E181" s="146" t="s">
        <v>233</v>
      </c>
      <c r="F181" s="133">
        <v>72181.25</v>
      </c>
      <c r="G181" s="133"/>
      <c r="H181" s="133"/>
      <c r="I181" s="124">
        <v>0</v>
      </c>
      <c r="J181" s="123">
        <f t="shared" si="24"/>
        <v>3330.9298569450852</v>
      </c>
      <c r="K181" s="125">
        <v>21.67</v>
      </c>
      <c r="L181" s="126">
        <v>0</v>
      </c>
      <c r="M181" s="125">
        <f t="shared" si="25"/>
        <v>72181.25</v>
      </c>
      <c r="N181" s="126">
        <f t="shared" si="26"/>
        <v>0</v>
      </c>
      <c r="O181" s="127">
        <f t="shared" si="30"/>
        <v>72181.25</v>
      </c>
      <c r="P181" s="127">
        <v>0</v>
      </c>
      <c r="Q181" s="128">
        <f t="shared" si="31"/>
        <v>2071.6</v>
      </c>
      <c r="R181" s="128">
        <f t="shared" si="32"/>
        <v>2194.31</v>
      </c>
      <c r="S181" s="123">
        <f t="shared" si="27"/>
        <v>5778.91</v>
      </c>
      <c r="T181" s="147">
        <v>0</v>
      </c>
      <c r="U181" s="128">
        <f t="shared" si="33"/>
        <v>5124.87</v>
      </c>
      <c r="V181" s="128">
        <f t="shared" si="34"/>
        <v>5117.6499999999996</v>
      </c>
      <c r="W181" s="128">
        <f t="shared" si="35"/>
        <v>748.08</v>
      </c>
      <c r="X181" s="128">
        <f t="shared" si="28"/>
        <v>10044.82</v>
      </c>
      <c r="Y181" s="128">
        <f t="shared" si="29"/>
        <v>62136.43</v>
      </c>
    </row>
    <row r="182" spans="1:25" s="129" customFormat="1" ht="51.95" customHeight="1" x14ac:dyDescent="0.25">
      <c r="A182" s="119">
        <v>106</v>
      </c>
      <c r="B182" s="145" t="s">
        <v>269</v>
      </c>
      <c r="C182" s="146" t="s">
        <v>268</v>
      </c>
      <c r="D182" s="122">
        <v>7.9</v>
      </c>
      <c r="E182" s="146" t="s">
        <v>233</v>
      </c>
      <c r="F182" s="133">
        <v>72181.25</v>
      </c>
      <c r="G182" s="133"/>
      <c r="H182" s="133"/>
      <c r="I182" s="124">
        <v>0</v>
      </c>
      <c r="J182" s="123">
        <f t="shared" si="24"/>
        <v>3330.9298569450852</v>
      </c>
      <c r="K182" s="125">
        <v>21.67</v>
      </c>
      <c r="L182" s="126">
        <v>0</v>
      </c>
      <c r="M182" s="125">
        <f t="shared" si="25"/>
        <v>72181.25</v>
      </c>
      <c r="N182" s="126">
        <f t="shared" si="26"/>
        <v>0</v>
      </c>
      <c r="O182" s="127">
        <f t="shared" si="30"/>
        <v>72181.25</v>
      </c>
      <c r="P182" s="127">
        <v>0</v>
      </c>
      <c r="Q182" s="128">
        <f t="shared" si="31"/>
        <v>2071.6</v>
      </c>
      <c r="R182" s="128">
        <f t="shared" si="32"/>
        <v>2194.31</v>
      </c>
      <c r="S182" s="123">
        <f t="shared" si="27"/>
        <v>5778.91</v>
      </c>
      <c r="T182" s="147">
        <v>0</v>
      </c>
      <c r="U182" s="128">
        <f t="shared" si="33"/>
        <v>5124.87</v>
      </c>
      <c r="V182" s="128">
        <f t="shared" si="34"/>
        <v>5117.6499999999996</v>
      </c>
      <c r="W182" s="128">
        <f t="shared" si="35"/>
        <v>748.08</v>
      </c>
      <c r="X182" s="128">
        <f t="shared" si="28"/>
        <v>10044.82</v>
      </c>
      <c r="Y182" s="128">
        <f t="shared" si="29"/>
        <v>62136.43</v>
      </c>
    </row>
    <row r="183" spans="1:25" s="129" customFormat="1" ht="51.95" customHeight="1" x14ac:dyDescent="0.25">
      <c r="A183" s="119">
        <v>108</v>
      </c>
      <c r="B183" s="145" t="s">
        <v>270</v>
      </c>
      <c r="C183" s="146" t="s">
        <v>268</v>
      </c>
      <c r="D183" s="122">
        <v>7.9</v>
      </c>
      <c r="E183" s="146" t="s">
        <v>233</v>
      </c>
      <c r="F183" s="133">
        <v>72181.25</v>
      </c>
      <c r="G183" s="133"/>
      <c r="H183" s="133"/>
      <c r="I183" s="124">
        <v>0</v>
      </c>
      <c r="J183" s="123">
        <f t="shared" si="24"/>
        <v>3330.9298569450852</v>
      </c>
      <c r="K183" s="125">
        <v>21.67</v>
      </c>
      <c r="L183" s="126">
        <v>0</v>
      </c>
      <c r="M183" s="125">
        <f t="shared" si="25"/>
        <v>72181.25</v>
      </c>
      <c r="N183" s="126">
        <f t="shared" si="26"/>
        <v>0</v>
      </c>
      <c r="O183" s="127">
        <f t="shared" si="30"/>
        <v>72181.25</v>
      </c>
      <c r="P183" s="127">
        <v>0</v>
      </c>
      <c r="Q183" s="128">
        <f t="shared" si="31"/>
        <v>2071.6</v>
      </c>
      <c r="R183" s="128">
        <f t="shared" si="32"/>
        <v>2194.31</v>
      </c>
      <c r="S183" s="123">
        <f t="shared" si="27"/>
        <v>5778.91</v>
      </c>
      <c r="T183" s="147">
        <v>2141.92</v>
      </c>
      <c r="U183" s="128">
        <f t="shared" si="33"/>
        <v>5124.87</v>
      </c>
      <c r="V183" s="128">
        <f t="shared" si="34"/>
        <v>5117.6499999999996</v>
      </c>
      <c r="W183" s="128">
        <f t="shared" si="35"/>
        <v>748.08</v>
      </c>
      <c r="X183" s="128">
        <f t="shared" si="28"/>
        <v>12186.74</v>
      </c>
      <c r="Y183" s="128">
        <f t="shared" si="29"/>
        <v>59994.51</v>
      </c>
    </row>
    <row r="184" spans="1:25" s="129" customFormat="1" ht="51.95" customHeight="1" x14ac:dyDescent="0.25">
      <c r="A184" s="119">
        <v>113</v>
      </c>
      <c r="B184" s="145" t="s">
        <v>271</v>
      </c>
      <c r="C184" s="146" t="s">
        <v>268</v>
      </c>
      <c r="D184" s="122">
        <v>7.9</v>
      </c>
      <c r="E184" s="146" t="s">
        <v>233</v>
      </c>
      <c r="F184" s="133">
        <v>72181.25</v>
      </c>
      <c r="G184" s="133"/>
      <c r="H184" s="133"/>
      <c r="I184" s="124">
        <v>0</v>
      </c>
      <c r="J184" s="123">
        <f t="shared" si="24"/>
        <v>3330.9298569450852</v>
      </c>
      <c r="K184" s="125">
        <v>21.67</v>
      </c>
      <c r="L184" s="126">
        <v>0</v>
      </c>
      <c r="M184" s="125">
        <f t="shared" si="25"/>
        <v>72181.25</v>
      </c>
      <c r="N184" s="126">
        <f t="shared" si="26"/>
        <v>0</v>
      </c>
      <c r="O184" s="127">
        <f t="shared" si="30"/>
        <v>72181.25</v>
      </c>
      <c r="P184" s="127">
        <v>0</v>
      </c>
      <c r="Q184" s="128">
        <f t="shared" si="31"/>
        <v>2071.6</v>
      </c>
      <c r="R184" s="128">
        <f t="shared" si="32"/>
        <v>2194.31</v>
      </c>
      <c r="S184" s="123">
        <f t="shared" si="27"/>
        <v>5778.91</v>
      </c>
      <c r="T184" s="147">
        <v>2864.72</v>
      </c>
      <c r="U184" s="128">
        <f t="shared" si="33"/>
        <v>5124.87</v>
      </c>
      <c r="V184" s="128">
        <f t="shared" si="34"/>
        <v>5117.6499999999996</v>
      </c>
      <c r="W184" s="128">
        <f t="shared" si="35"/>
        <v>748.08</v>
      </c>
      <c r="X184" s="128">
        <f t="shared" si="28"/>
        <v>12909.539999999999</v>
      </c>
      <c r="Y184" s="128">
        <f t="shared" si="29"/>
        <v>59271.71</v>
      </c>
    </row>
    <row r="185" spans="1:25" s="129" customFormat="1" ht="51.95" customHeight="1" x14ac:dyDescent="0.25">
      <c r="A185" s="119">
        <v>99</v>
      </c>
      <c r="B185" s="145" t="s">
        <v>272</v>
      </c>
      <c r="C185" s="146" t="s">
        <v>88</v>
      </c>
      <c r="D185" s="122">
        <v>7.9</v>
      </c>
      <c r="E185" s="146" t="s">
        <v>233</v>
      </c>
      <c r="F185" s="133">
        <v>72181.25</v>
      </c>
      <c r="G185" s="133"/>
      <c r="H185" s="133"/>
      <c r="I185" s="124">
        <v>0</v>
      </c>
      <c r="J185" s="123">
        <f t="shared" si="24"/>
        <v>3330.9298569450852</v>
      </c>
      <c r="K185" s="125">
        <v>21.67</v>
      </c>
      <c r="L185" s="126">
        <v>0</v>
      </c>
      <c r="M185" s="125">
        <f t="shared" si="25"/>
        <v>72181.25</v>
      </c>
      <c r="N185" s="126">
        <f t="shared" si="26"/>
        <v>0</v>
      </c>
      <c r="O185" s="127">
        <f t="shared" si="30"/>
        <v>72181.25</v>
      </c>
      <c r="P185" s="127">
        <f>1190.12+160</f>
        <v>1350.12</v>
      </c>
      <c r="Q185" s="128">
        <f t="shared" si="31"/>
        <v>2071.6</v>
      </c>
      <c r="R185" s="128">
        <f t="shared" si="32"/>
        <v>2194.31</v>
      </c>
      <c r="S185" s="123">
        <f t="shared" si="27"/>
        <v>5508.89</v>
      </c>
      <c r="T185" s="147">
        <v>0</v>
      </c>
      <c r="U185" s="128">
        <f t="shared" si="33"/>
        <v>5124.87</v>
      </c>
      <c r="V185" s="128">
        <f t="shared" si="34"/>
        <v>5117.6499999999996</v>
      </c>
      <c r="W185" s="128">
        <f t="shared" si="35"/>
        <v>748.08</v>
      </c>
      <c r="X185" s="128">
        <f t="shared" si="28"/>
        <v>11124.92</v>
      </c>
      <c r="Y185" s="128">
        <f t="shared" si="29"/>
        <v>61056.33</v>
      </c>
    </row>
    <row r="186" spans="1:25" s="129" customFormat="1" ht="51.95" customHeight="1" x14ac:dyDescent="0.25">
      <c r="A186" s="119">
        <v>107</v>
      </c>
      <c r="B186" s="145" t="s">
        <v>273</v>
      </c>
      <c r="C186" s="146" t="s">
        <v>88</v>
      </c>
      <c r="D186" s="122">
        <v>7.9</v>
      </c>
      <c r="E186" s="146" t="s">
        <v>233</v>
      </c>
      <c r="F186" s="133">
        <v>72181.25</v>
      </c>
      <c r="G186" s="133"/>
      <c r="H186" s="133"/>
      <c r="I186" s="124">
        <v>0</v>
      </c>
      <c r="J186" s="123">
        <f t="shared" si="24"/>
        <v>3330.9298569450852</v>
      </c>
      <c r="K186" s="125">
        <v>21.67</v>
      </c>
      <c r="L186" s="126">
        <v>0</v>
      </c>
      <c r="M186" s="125">
        <f t="shared" si="25"/>
        <v>72181.25</v>
      </c>
      <c r="N186" s="126">
        <f t="shared" si="26"/>
        <v>0</v>
      </c>
      <c r="O186" s="127">
        <f t="shared" si="30"/>
        <v>72181.25</v>
      </c>
      <c r="P186" s="127">
        <v>0</v>
      </c>
      <c r="Q186" s="128">
        <f t="shared" si="31"/>
        <v>2071.6</v>
      </c>
      <c r="R186" s="128">
        <f t="shared" si="32"/>
        <v>2194.31</v>
      </c>
      <c r="S186" s="123">
        <f t="shared" si="27"/>
        <v>5778.91</v>
      </c>
      <c r="T186" s="147">
        <v>709.56</v>
      </c>
      <c r="U186" s="128">
        <f t="shared" si="33"/>
        <v>5124.87</v>
      </c>
      <c r="V186" s="128">
        <f t="shared" si="34"/>
        <v>5117.6499999999996</v>
      </c>
      <c r="W186" s="128">
        <f t="shared" si="35"/>
        <v>748.08</v>
      </c>
      <c r="X186" s="128">
        <f t="shared" si="28"/>
        <v>10754.38</v>
      </c>
      <c r="Y186" s="128">
        <f t="shared" si="29"/>
        <v>61426.87</v>
      </c>
    </row>
    <row r="187" spans="1:25" s="129" customFormat="1" ht="51.95" customHeight="1" x14ac:dyDescent="0.25">
      <c r="A187" s="119">
        <v>110</v>
      </c>
      <c r="B187" s="145" t="s">
        <v>274</v>
      </c>
      <c r="C187" s="146" t="s">
        <v>88</v>
      </c>
      <c r="D187" s="122">
        <v>7.9</v>
      </c>
      <c r="E187" s="146" t="s">
        <v>233</v>
      </c>
      <c r="F187" s="133">
        <v>72181.25</v>
      </c>
      <c r="G187" s="133"/>
      <c r="H187" s="133"/>
      <c r="I187" s="124">
        <v>0</v>
      </c>
      <c r="J187" s="123">
        <f t="shared" si="24"/>
        <v>3330.9298569450852</v>
      </c>
      <c r="K187" s="125">
        <v>21.67</v>
      </c>
      <c r="L187" s="126">
        <v>0</v>
      </c>
      <c r="M187" s="125">
        <f t="shared" si="25"/>
        <v>72181.25</v>
      </c>
      <c r="N187" s="126">
        <f t="shared" si="26"/>
        <v>0</v>
      </c>
      <c r="O187" s="127">
        <f t="shared" si="30"/>
        <v>72181.25</v>
      </c>
      <c r="P187" s="127">
        <v>0</v>
      </c>
      <c r="Q187" s="128">
        <f t="shared" si="31"/>
        <v>2071.6</v>
      </c>
      <c r="R187" s="128">
        <f t="shared" si="32"/>
        <v>2194.31</v>
      </c>
      <c r="S187" s="123">
        <f t="shared" si="27"/>
        <v>5778.91</v>
      </c>
      <c r="T187" s="147">
        <v>2141.92</v>
      </c>
      <c r="U187" s="128">
        <f t="shared" si="33"/>
        <v>5124.87</v>
      </c>
      <c r="V187" s="128">
        <f t="shared" si="34"/>
        <v>5117.6499999999996</v>
      </c>
      <c r="W187" s="128">
        <f t="shared" si="35"/>
        <v>748.08</v>
      </c>
      <c r="X187" s="128">
        <f t="shared" si="28"/>
        <v>12186.74</v>
      </c>
      <c r="Y187" s="128">
        <f t="shared" si="29"/>
        <v>59994.51</v>
      </c>
    </row>
    <row r="188" spans="1:25" s="129" customFormat="1" ht="51.95" customHeight="1" x14ac:dyDescent="0.25">
      <c r="A188" s="119">
        <v>111</v>
      </c>
      <c r="B188" s="145" t="s">
        <v>275</v>
      </c>
      <c r="C188" s="146" t="s">
        <v>88</v>
      </c>
      <c r="D188" s="122">
        <v>7.9</v>
      </c>
      <c r="E188" s="146" t="s">
        <v>233</v>
      </c>
      <c r="F188" s="133">
        <v>72181.25</v>
      </c>
      <c r="G188" s="133"/>
      <c r="H188" s="133"/>
      <c r="I188" s="124">
        <v>0</v>
      </c>
      <c r="J188" s="123">
        <f t="shared" si="24"/>
        <v>3330.9298569450852</v>
      </c>
      <c r="K188" s="125">
        <v>21.67</v>
      </c>
      <c r="L188" s="126">
        <v>0</v>
      </c>
      <c r="M188" s="125">
        <f t="shared" si="25"/>
        <v>72181.25</v>
      </c>
      <c r="N188" s="126">
        <f t="shared" si="26"/>
        <v>0</v>
      </c>
      <c r="O188" s="127">
        <f t="shared" si="30"/>
        <v>72181.25</v>
      </c>
      <c r="P188" s="127">
        <v>0</v>
      </c>
      <c r="Q188" s="128">
        <f t="shared" si="31"/>
        <v>2071.6</v>
      </c>
      <c r="R188" s="128">
        <f t="shared" si="32"/>
        <v>2194.31</v>
      </c>
      <c r="S188" s="123">
        <f t="shared" si="27"/>
        <v>5778.91</v>
      </c>
      <c r="T188" s="147">
        <v>0</v>
      </c>
      <c r="U188" s="128">
        <f t="shared" si="33"/>
        <v>5124.87</v>
      </c>
      <c r="V188" s="128">
        <f t="shared" si="34"/>
        <v>5117.6499999999996</v>
      </c>
      <c r="W188" s="128">
        <f t="shared" si="35"/>
        <v>748.08</v>
      </c>
      <c r="X188" s="128">
        <f t="shared" si="28"/>
        <v>10044.82</v>
      </c>
      <c r="Y188" s="128">
        <f t="shared" si="29"/>
        <v>62136.43</v>
      </c>
    </row>
    <row r="189" spans="1:25" s="129" customFormat="1" ht="51.95" customHeight="1" x14ac:dyDescent="0.25">
      <c r="A189" s="119">
        <v>114</v>
      </c>
      <c r="B189" s="145" t="s">
        <v>276</v>
      </c>
      <c r="C189" s="146" t="s">
        <v>88</v>
      </c>
      <c r="D189" s="122">
        <v>7.9</v>
      </c>
      <c r="E189" s="146" t="s">
        <v>233</v>
      </c>
      <c r="F189" s="133">
        <v>72181.25</v>
      </c>
      <c r="G189" s="133"/>
      <c r="H189" s="133"/>
      <c r="I189" s="124">
        <v>0</v>
      </c>
      <c r="J189" s="123">
        <f t="shared" si="24"/>
        <v>3330.9298569450852</v>
      </c>
      <c r="K189" s="125">
        <v>21.67</v>
      </c>
      <c r="L189" s="126">
        <v>0</v>
      </c>
      <c r="M189" s="125">
        <f t="shared" si="25"/>
        <v>72181.25</v>
      </c>
      <c r="N189" s="126">
        <f t="shared" si="26"/>
        <v>0</v>
      </c>
      <c r="O189" s="127">
        <f t="shared" si="30"/>
        <v>72181.25</v>
      </c>
      <c r="P189" s="127">
        <v>0</v>
      </c>
      <c r="Q189" s="128">
        <f t="shared" si="31"/>
        <v>2071.6</v>
      </c>
      <c r="R189" s="128">
        <f t="shared" si="32"/>
        <v>2194.31</v>
      </c>
      <c r="S189" s="123">
        <f t="shared" si="27"/>
        <v>5778.91</v>
      </c>
      <c r="T189" s="147">
        <v>0</v>
      </c>
      <c r="U189" s="128">
        <f t="shared" si="33"/>
        <v>5124.87</v>
      </c>
      <c r="V189" s="128">
        <f t="shared" si="34"/>
        <v>5117.6499999999996</v>
      </c>
      <c r="W189" s="128">
        <f t="shared" si="35"/>
        <v>748.08</v>
      </c>
      <c r="X189" s="128">
        <f t="shared" si="28"/>
        <v>10044.82</v>
      </c>
      <c r="Y189" s="128">
        <f t="shared" si="29"/>
        <v>62136.43</v>
      </c>
    </row>
    <row r="190" spans="1:25" s="129" customFormat="1" ht="51.95" customHeight="1" x14ac:dyDescent="0.25">
      <c r="A190" s="119">
        <v>118</v>
      </c>
      <c r="B190" s="145" t="s">
        <v>277</v>
      </c>
      <c r="C190" s="146" t="s">
        <v>88</v>
      </c>
      <c r="D190" s="122">
        <v>7.9</v>
      </c>
      <c r="E190" s="146" t="s">
        <v>233</v>
      </c>
      <c r="F190" s="133">
        <v>72181.25</v>
      </c>
      <c r="G190" s="133"/>
      <c r="H190" s="133"/>
      <c r="I190" s="124">
        <v>0</v>
      </c>
      <c r="J190" s="123">
        <f t="shared" si="24"/>
        <v>3330.9298569450852</v>
      </c>
      <c r="K190" s="125">
        <v>21.67</v>
      </c>
      <c r="L190" s="126">
        <v>0</v>
      </c>
      <c r="M190" s="125">
        <f t="shared" si="25"/>
        <v>72181.25</v>
      </c>
      <c r="N190" s="126">
        <f t="shared" si="26"/>
        <v>0</v>
      </c>
      <c r="O190" s="127">
        <f t="shared" si="30"/>
        <v>72181.25</v>
      </c>
      <c r="P190" s="127">
        <v>0</v>
      </c>
      <c r="Q190" s="128">
        <f t="shared" si="31"/>
        <v>2071.6</v>
      </c>
      <c r="R190" s="128">
        <f t="shared" si="32"/>
        <v>2194.31</v>
      </c>
      <c r="S190" s="123">
        <f t="shared" si="27"/>
        <v>5778.91</v>
      </c>
      <c r="T190" s="147">
        <v>0</v>
      </c>
      <c r="U190" s="128">
        <f t="shared" si="33"/>
        <v>5124.87</v>
      </c>
      <c r="V190" s="128">
        <f t="shared" si="34"/>
        <v>5117.6499999999996</v>
      </c>
      <c r="W190" s="128">
        <f t="shared" si="35"/>
        <v>748.08</v>
      </c>
      <c r="X190" s="128">
        <f t="shared" si="28"/>
        <v>10044.82</v>
      </c>
      <c r="Y190" s="128">
        <f t="shared" si="29"/>
        <v>62136.43</v>
      </c>
    </row>
    <row r="191" spans="1:25" s="129" customFormat="1" ht="51.95" customHeight="1" x14ac:dyDescent="0.25">
      <c r="A191" s="119">
        <v>119</v>
      </c>
      <c r="B191" s="145" t="s">
        <v>278</v>
      </c>
      <c r="C191" s="146" t="s">
        <v>88</v>
      </c>
      <c r="D191" s="122">
        <v>7.9</v>
      </c>
      <c r="E191" s="146" t="s">
        <v>233</v>
      </c>
      <c r="F191" s="133">
        <v>72181.25</v>
      </c>
      <c r="G191" s="133"/>
      <c r="H191" s="133"/>
      <c r="I191" s="124">
        <v>0</v>
      </c>
      <c r="J191" s="123">
        <f t="shared" si="24"/>
        <v>3330.9298569450852</v>
      </c>
      <c r="K191" s="125">
        <v>21.67</v>
      </c>
      <c r="L191" s="126">
        <v>0</v>
      </c>
      <c r="M191" s="125">
        <f t="shared" si="25"/>
        <v>72181.25</v>
      </c>
      <c r="N191" s="126">
        <f t="shared" si="26"/>
        <v>0</v>
      </c>
      <c r="O191" s="127">
        <f t="shared" si="30"/>
        <v>72181.25</v>
      </c>
      <c r="P191" s="127">
        <v>0</v>
      </c>
      <c r="Q191" s="128">
        <f t="shared" si="31"/>
        <v>2071.6</v>
      </c>
      <c r="R191" s="128">
        <f t="shared" si="32"/>
        <v>2194.31</v>
      </c>
      <c r="S191" s="123">
        <f t="shared" si="27"/>
        <v>5778.91</v>
      </c>
      <c r="T191" s="147">
        <v>0</v>
      </c>
      <c r="U191" s="128">
        <f t="shared" si="33"/>
        <v>5124.87</v>
      </c>
      <c r="V191" s="128">
        <f t="shared" si="34"/>
        <v>5117.6499999999996</v>
      </c>
      <c r="W191" s="128">
        <f t="shared" si="35"/>
        <v>748.08</v>
      </c>
      <c r="X191" s="128">
        <f t="shared" si="28"/>
        <v>10044.82</v>
      </c>
      <c r="Y191" s="128">
        <f t="shared" si="29"/>
        <v>62136.43</v>
      </c>
    </row>
    <row r="192" spans="1:25" s="129" customFormat="1" ht="51.95" customHeight="1" x14ac:dyDescent="0.25">
      <c r="A192" s="119">
        <v>120</v>
      </c>
      <c r="B192" s="145" t="s">
        <v>279</v>
      </c>
      <c r="C192" s="146" t="s">
        <v>88</v>
      </c>
      <c r="D192" s="122">
        <v>7.9</v>
      </c>
      <c r="E192" s="146" t="s">
        <v>233</v>
      </c>
      <c r="F192" s="133">
        <v>72181.25</v>
      </c>
      <c r="G192" s="133"/>
      <c r="H192" s="133"/>
      <c r="I192" s="124">
        <v>0</v>
      </c>
      <c r="J192" s="123">
        <f t="shared" si="24"/>
        <v>3330.9298569450852</v>
      </c>
      <c r="K192" s="125">
        <v>21.67</v>
      </c>
      <c r="L192" s="126">
        <v>0</v>
      </c>
      <c r="M192" s="125">
        <f t="shared" si="25"/>
        <v>72181.25</v>
      </c>
      <c r="N192" s="126">
        <f t="shared" si="26"/>
        <v>0</v>
      </c>
      <c r="O192" s="127">
        <f t="shared" si="30"/>
        <v>72181.25</v>
      </c>
      <c r="P192" s="127">
        <v>0</v>
      </c>
      <c r="Q192" s="128">
        <f t="shared" si="31"/>
        <v>2071.6</v>
      </c>
      <c r="R192" s="128">
        <f t="shared" si="32"/>
        <v>2194.31</v>
      </c>
      <c r="S192" s="123">
        <f t="shared" si="27"/>
        <v>5778.91</v>
      </c>
      <c r="T192" s="147">
        <v>0</v>
      </c>
      <c r="U192" s="128">
        <f t="shared" si="33"/>
        <v>5124.87</v>
      </c>
      <c r="V192" s="128">
        <f t="shared" si="34"/>
        <v>5117.6499999999996</v>
      </c>
      <c r="W192" s="128">
        <f t="shared" si="35"/>
        <v>748.08</v>
      </c>
      <c r="X192" s="128">
        <f t="shared" si="28"/>
        <v>10044.82</v>
      </c>
      <c r="Y192" s="128">
        <f t="shared" si="29"/>
        <v>62136.43</v>
      </c>
    </row>
    <row r="193" spans="1:25" s="129" customFormat="1" ht="51.95" customHeight="1" x14ac:dyDescent="0.25">
      <c r="A193" s="119">
        <v>121</v>
      </c>
      <c r="B193" s="145" t="s">
        <v>280</v>
      </c>
      <c r="C193" s="146" t="s">
        <v>88</v>
      </c>
      <c r="D193" s="122">
        <v>7.9</v>
      </c>
      <c r="E193" s="146" t="s">
        <v>233</v>
      </c>
      <c r="F193" s="133">
        <v>72181.25</v>
      </c>
      <c r="G193" s="133"/>
      <c r="H193" s="133"/>
      <c r="I193" s="124">
        <v>0</v>
      </c>
      <c r="J193" s="123">
        <f t="shared" si="24"/>
        <v>3330.9298569450852</v>
      </c>
      <c r="K193" s="125">
        <v>21.67</v>
      </c>
      <c r="L193" s="126">
        <v>0</v>
      </c>
      <c r="M193" s="125">
        <f t="shared" si="25"/>
        <v>72181.25</v>
      </c>
      <c r="N193" s="126">
        <f t="shared" si="26"/>
        <v>0</v>
      </c>
      <c r="O193" s="127">
        <f t="shared" si="30"/>
        <v>72181.25</v>
      </c>
      <c r="P193" s="127">
        <f>1190.12+160</f>
        <v>1350.12</v>
      </c>
      <c r="Q193" s="128">
        <f t="shared" si="31"/>
        <v>2071.6</v>
      </c>
      <c r="R193" s="128">
        <f t="shared" si="32"/>
        <v>2194.31</v>
      </c>
      <c r="S193" s="123">
        <f t="shared" si="27"/>
        <v>5508.89</v>
      </c>
      <c r="T193" s="147">
        <v>1419.12</v>
      </c>
      <c r="U193" s="128">
        <f t="shared" si="33"/>
        <v>5124.87</v>
      </c>
      <c r="V193" s="128">
        <f t="shared" si="34"/>
        <v>5117.6499999999996</v>
      </c>
      <c r="W193" s="128">
        <f t="shared" si="35"/>
        <v>748.08</v>
      </c>
      <c r="X193" s="128">
        <f t="shared" si="28"/>
        <v>12544.04</v>
      </c>
      <c r="Y193" s="128">
        <f t="shared" si="29"/>
        <v>59637.21</v>
      </c>
    </row>
    <row r="194" spans="1:25" s="129" customFormat="1" ht="51.95" customHeight="1" x14ac:dyDescent="0.25">
      <c r="A194" s="119">
        <v>124</v>
      </c>
      <c r="B194" s="145" t="s">
        <v>281</v>
      </c>
      <c r="C194" s="146" t="s">
        <v>88</v>
      </c>
      <c r="D194" s="122">
        <v>7.9</v>
      </c>
      <c r="E194" s="146" t="s">
        <v>233</v>
      </c>
      <c r="F194" s="133">
        <v>72181.25</v>
      </c>
      <c r="G194" s="133"/>
      <c r="H194" s="133"/>
      <c r="I194" s="124">
        <v>0</v>
      </c>
      <c r="J194" s="123">
        <f t="shared" si="24"/>
        <v>3330.9298569450852</v>
      </c>
      <c r="K194" s="125">
        <v>21.67</v>
      </c>
      <c r="L194" s="126">
        <v>0</v>
      </c>
      <c r="M194" s="125">
        <f t="shared" si="25"/>
        <v>72181.25</v>
      </c>
      <c r="N194" s="126">
        <f t="shared" si="26"/>
        <v>0</v>
      </c>
      <c r="O194" s="127">
        <f t="shared" si="30"/>
        <v>72181.25</v>
      </c>
      <c r="P194" s="127">
        <v>0</v>
      </c>
      <c r="Q194" s="128">
        <f t="shared" si="31"/>
        <v>2071.6</v>
      </c>
      <c r="R194" s="128">
        <f t="shared" si="32"/>
        <v>2194.31</v>
      </c>
      <c r="S194" s="123">
        <f t="shared" si="27"/>
        <v>5778.91</v>
      </c>
      <c r="T194" s="147">
        <v>0</v>
      </c>
      <c r="U194" s="128">
        <f t="shared" si="33"/>
        <v>5124.87</v>
      </c>
      <c r="V194" s="128">
        <f t="shared" si="34"/>
        <v>5117.6499999999996</v>
      </c>
      <c r="W194" s="128">
        <f t="shared" si="35"/>
        <v>748.08</v>
      </c>
      <c r="X194" s="128">
        <f t="shared" si="28"/>
        <v>10044.82</v>
      </c>
      <c r="Y194" s="128">
        <f t="shared" si="29"/>
        <v>62136.43</v>
      </c>
    </row>
    <row r="195" spans="1:25" s="129" customFormat="1" ht="51.95" customHeight="1" x14ac:dyDescent="0.25">
      <c r="A195" s="119">
        <v>130</v>
      </c>
      <c r="B195" s="145" t="s">
        <v>282</v>
      </c>
      <c r="C195" s="146" t="s">
        <v>88</v>
      </c>
      <c r="D195" s="122">
        <v>7.9</v>
      </c>
      <c r="E195" s="146" t="s">
        <v>233</v>
      </c>
      <c r="F195" s="133">
        <v>72181.25</v>
      </c>
      <c r="G195" s="133"/>
      <c r="H195" s="133"/>
      <c r="I195" s="124">
        <v>0</v>
      </c>
      <c r="J195" s="123">
        <f t="shared" si="24"/>
        <v>3330.9298569450852</v>
      </c>
      <c r="K195" s="125">
        <v>21.67</v>
      </c>
      <c r="L195" s="126">
        <v>0</v>
      </c>
      <c r="M195" s="125">
        <f t="shared" si="25"/>
        <v>72181.25</v>
      </c>
      <c r="N195" s="126">
        <f t="shared" si="26"/>
        <v>0</v>
      </c>
      <c r="O195" s="127">
        <f t="shared" si="30"/>
        <v>72181.25</v>
      </c>
      <c r="P195" s="127">
        <v>0</v>
      </c>
      <c r="Q195" s="128">
        <f t="shared" si="31"/>
        <v>2071.6</v>
      </c>
      <c r="R195" s="128">
        <f t="shared" si="32"/>
        <v>2194.31</v>
      </c>
      <c r="S195" s="123">
        <f t="shared" si="27"/>
        <v>5778.91</v>
      </c>
      <c r="T195" s="147">
        <v>0</v>
      </c>
      <c r="U195" s="128">
        <f t="shared" si="33"/>
        <v>5124.87</v>
      </c>
      <c r="V195" s="128">
        <f t="shared" si="34"/>
        <v>5117.6499999999996</v>
      </c>
      <c r="W195" s="128">
        <f t="shared" si="35"/>
        <v>748.08</v>
      </c>
      <c r="X195" s="128">
        <f t="shared" si="28"/>
        <v>10044.82</v>
      </c>
      <c r="Y195" s="128">
        <f t="shared" si="29"/>
        <v>62136.43</v>
      </c>
    </row>
    <row r="196" spans="1:25" s="129" customFormat="1" ht="51.95" customHeight="1" x14ac:dyDescent="0.25">
      <c r="A196" s="119">
        <v>136</v>
      </c>
      <c r="B196" s="145" t="s">
        <v>283</v>
      </c>
      <c r="C196" s="146" t="s">
        <v>88</v>
      </c>
      <c r="D196" s="122">
        <v>7.9</v>
      </c>
      <c r="E196" s="146" t="s">
        <v>233</v>
      </c>
      <c r="F196" s="133">
        <v>72181.25</v>
      </c>
      <c r="G196" s="133"/>
      <c r="H196" s="133"/>
      <c r="I196" s="124">
        <v>0</v>
      </c>
      <c r="J196" s="123">
        <f t="shared" si="24"/>
        <v>3330.9298569450852</v>
      </c>
      <c r="K196" s="125">
        <v>21.67</v>
      </c>
      <c r="L196" s="126">
        <v>0</v>
      </c>
      <c r="M196" s="125">
        <f t="shared" si="25"/>
        <v>72181.25</v>
      </c>
      <c r="N196" s="126">
        <f t="shared" si="26"/>
        <v>0</v>
      </c>
      <c r="O196" s="127">
        <f t="shared" si="30"/>
        <v>72181.25</v>
      </c>
      <c r="P196" s="127">
        <v>0</v>
      </c>
      <c r="Q196" s="128">
        <f t="shared" si="31"/>
        <v>2071.6</v>
      </c>
      <c r="R196" s="128">
        <f t="shared" si="32"/>
        <v>2194.31</v>
      </c>
      <c r="S196" s="123">
        <f t="shared" si="27"/>
        <v>5778.91</v>
      </c>
      <c r="T196" s="147">
        <v>0</v>
      </c>
      <c r="U196" s="128">
        <f t="shared" si="33"/>
        <v>5124.87</v>
      </c>
      <c r="V196" s="128">
        <f t="shared" si="34"/>
        <v>5117.6499999999996</v>
      </c>
      <c r="W196" s="128">
        <f t="shared" si="35"/>
        <v>748.08</v>
      </c>
      <c r="X196" s="128">
        <f t="shared" si="28"/>
        <v>10044.82</v>
      </c>
      <c r="Y196" s="128">
        <f t="shared" si="29"/>
        <v>62136.43</v>
      </c>
    </row>
    <row r="197" spans="1:25" s="129" customFormat="1" ht="51.95" customHeight="1" x14ac:dyDescent="0.25">
      <c r="A197" s="119">
        <v>138</v>
      </c>
      <c r="B197" s="145" t="s">
        <v>284</v>
      </c>
      <c r="C197" s="146" t="s">
        <v>88</v>
      </c>
      <c r="D197" s="122">
        <v>7.9</v>
      </c>
      <c r="E197" s="146" t="s">
        <v>233</v>
      </c>
      <c r="F197" s="133">
        <v>72181.25</v>
      </c>
      <c r="G197" s="133"/>
      <c r="H197" s="133"/>
      <c r="I197" s="124">
        <v>0</v>
      </c>
      <c r="J197" s="123">
        <f t="shared" si="24"/>
        <v>3330.9298569450852</v>
      </c>
      <c r="K197" s="125">
        <v>21.67</v>
      </c>
      <c r="L197" s="126">
        <v>0</v>
      </c>
      <c r="M197" s="125">
        <f t="shared" si="25"/>
        <v>72181.25</v>
      </c>
      <c r="N197" s="126">
        <f t="shared" si="26"/>
        <v>0</v>
      </c>
      <c r="O197" s="127">
        <f t="shared" si="30"/>
        <v>72181.25</v>
      </c>
      <c r="P197" s="127">
        <f>1190.12+160</f>
        <v>1350.12</v>
      </c>
      <c r="Q197" s="128">
        <f t="shared" si="31"/>
        <v>2071.6</v>
      </c>
      <c r="R197" s="128">
        <f t="shared" si="32"/>
        <v>2194.31</v>
      </c>
      <c r="S197" s="123">
        <f t="shared" si="27"/>
        <v>5508.89</v>
      </c>
      <c r="T197" s="147">
        <v>0</v>
      </c>
      <c r="U197" s="128">
        <f t="shared" si="33"/>
        <v>5124.87</v>
      </c>
      <c r="V197" s="128">
        <f t="shared" si="34"/>
        <v>5117.6499999999996</v>
      </c>
      <c r="W197" s="128">
        <f t="shared" si="35"/>
        <v>748.08</v>
      </c>
      <c r="X197" s="128">
        <f t="shared" si="28"/>
        <v>11124.92</v>
      </c>
      <c r="Y197" s="128">
        <f t="shared" si="29"/>
        <v>61056.33</v>
      </c>
    </row>
    <row r="198" spans="1:25" s="129" customFormat="1" ht="51.95" customHeight="1" x14ac:dyDescent="0.25">
      <c r="A198" s="119">
        <v>140</v>
      </c>
      <c r="B198" s="145" t="s">
        <v>285</v>
      </c>
      <c r="C198" s="146" t="s">
        <v>88</v>
      </c>
      <c r="D198" s="122">
        <v>7.9</v>
      </c>
      <c r="E198" s="146" t="s">
        <v>233</v>
      </c>
      <c r="F198" s="133">
        <v>72181.25</v>
      </c>
      <c r="G198" s="133"/>
      <c r="H198" s="133"/>
      <c r="I198" s="124">
        <v>0</v>
      </c>
      <c r="J198" s="123">
        <f t="shared" si="24"/>
        <v>3330.9298569450852</v>
      </c>
      <c r="K198" s="125">
        <v>21.67</v>
      </c>
      <c r="L198" s="126">
        <v>0</v>
      </c>
      <c r="M198" s="125">
        <f t="shared" si="25"/>
        <v>72181.25</v>
      </c>
      <c r="N198" s="126">
        <f t="shared" si="26"/>
        <v>0</v>
      </c>
      <c r="O198" s="127">
        <f t="shared" si="30"/>
        <v>72181.25</v>
      </c>
      <c r="P198" s="127">
        <v>0</v>
      </c>
      <c r="Q198" s="128">
        <f t="shared" si="31"/>
        <v>2071.6</v>
      </c>
      <c r="R198" s="128">
        <f t="shared" si="32"/>
        <v>2194.31</v>
      </c>
      <c r="S198" s="123">
        <f t="shared" si="27"/>
        <v>5778.91</v>
      </c>
      <c r="T198" s="147">
        <v>0</v>
      </c>
      <c r="U198" s="128">
        <f t="shared" si="33"/>
        <v>5124.87</v>
      </c>
      <c r="V198" s="128">
        <f t="shared" si="34"/>
        <v>5117.6499999999996</v>
      </c>
      <c r="W198" s="128">
        <f t="shared" si="35"/>
        <v>748.08</v>
      </c>
      <c r="X198" s="128">
        <f t="shared" si="28"/>
        <v>10044.82</v>
      </c>
      <c r="Y198" s="128">
        <f t="shared" si="29"/>
        <v>62136.43</v>
      </c>
    </row>
    <row r="199" spans="1:25" s="129" customFormat="1" ht="51.95" customHeight="1" x14ac:dyDescent="0.25">
      <c r="A199" s="119">
        <v>361</v>
      </c>
      <c r="B199" s="145" t="s">
        <v>286</v>
      </c>
      <c r="C199" s="146" t="s">
        <v>88</v>
      </c>
      <c r="D199" s="122">
        <v>7.9</v>
      </c>
      <c r="E199" s="146" t="s">
        <v>233</v>
      </c>
      <c r="F199" s="133">
        <v>72181.25</v>
      </c>
      <c r="G199" s="133"/>
      <c r="H199" s="133"/>
      <c r="I199" s="124">
        <v>0</v>
      </c>
      <c r="J199" s="123">
        <f t="shared" si="24"/>
        <v>3330.9298569450852</v>
      </c>
      <c r="K199" s="125">
        <v>21.67</v>
      </c>
      <c r="L199" s="126">
        <v>0</v>
      </c>
      <c r="M199" s="125">
        <f t="shared" si="25"/>
        <v>72181.25</v>
      </c>
      <c r="N199" s="126">
        <f t="shared" si="26"/>
        <v>0</v>
      </c>
      <c r="O199" s="127">
        <f t="shared" si="30"/>
        <v>72181.25</v>
      </c>
      <c r="P199" s="127">
        <v>0</v>
      </c>
      <c r="Q199" s="128">
        <f t="shared" si="31"/>
        <v>2071.6</v>
      </c>
      <c r="R199" s="128">
        <f t="shared" si="32"/>
        <v>2194.31</v>
      </c>
      <c r="S199" s="123">
        <f t="shared" si="27"/>
        <v>5778.91</v>
      </c>
      <c r="T199" s="147">
        <v>0</v>
      </c>
      <c r="U199" s="128">
        <f t="shared" si="33"/>
        <v>5124.87</v>
      </c>
      <c r="V199" s="128">
        <f t="shared" si="34"/>
        <v>5117.6499999999996</v>
      </c>
      <c r="W199" s="128">
        <f t="shared" si="35"/>
        <v>748.08</v>
      </c>
      <c r="X199" s="128">
        <f t="shared" si="28"/>
        <v>10044.82</v>
      </c>
      <c r="Y199" s="128">
        <f t="shared" si="29"/>
        <v>62136.43</v>
      </c>
    </row>
    <row r="200" spans="1:25" s="129" customFormat="1" ht="51.95" customHeight="1" x14ac:dyDescent="0.25">
      <c r="A200" s="119">
        <v>370</v>
      </c>
      <c r="B200" s="145" t="s">
        <v>287</v>
      </c>
      <c r="C200" s="146" t="s">
        <v>88</v>
      </c>
      <c r="D200" s="122">
        <v>7.9</v>
      </c>
      <c r="E200" s="146" t="s">
        <v>233</v>
      </c>
      <c r="F200" s="133">
        <v>72181.25</v>
      </c>
      <c r="G200" s="133"/>
      <c r="H200" s="133"/>
      <c r="I200" s="124">
        <v>44518</v>
      </c>
      <c r="J200" s="123">
        <f t="shared" si="24"/>
        <v>3330.9298569450852</v>
      </c>
      <c r="K200" s="125">
        <v>21.67</v>
      </c>
      <c r="L200" s="126">
        <v>0</v>
      </c>
      <c r="M200" s="125">
        <f t="shared" si="25"/>
        <v>72181.25</v>
      </c>
      <c r="N200" s="126">
        <f t="shared" si="26"/>
        <v>0</v>
      </c>
      <c r="O200" s="127">
        <f t="shared" si="30"/>
        <v>72181.25</v>
      </c>
      <c r="P200" s="127">
        <v>0</v>
      </c>
      <c r="Q200" s="128">
        <f t="shared" si="31"/>
        <v>2071.6</v>
      </c>
      <c r="R200" s="128">
        <f t="shared" si="32"/>
        <v>2194.31</v>
      </c>
      <c r="S200" s="123">
        <f t="shared" si="27"/>
        <v>5778.91</v>
      </c>
      <c r="T200" s="147">
        <v>0</v>
      </c>
      <c r="U200" s="128">
        <f t="shared" si="33"/>
        <v>5124.87</v>
      </c>
      <c r="V200" s="128">
        <f t="shared" si="34"/>
        <v>5117.6499999999996</v>
      </c>
      <c r="W200" s="128">
        <f t="shared" si="35"/>
        <v>748.08</v>
      </c>
      <c r="X200" s="128">
        <f t="shared" si="28"/>
        <v>10044.82</v>
      </c>
      <c r="Y200" s="128">
        <f t="shared" si="29"/>
        <v>62136.43</v>
      </c>
    </row>
    <row r="201" spans="1:25" s="129" customFormat="1" ht="51.95" customHeight="1" x14ac:dyDescent="0.25">
      <c r="A201" s="119">
        <v>371</v>
      </c>
      <c r="B201" s="145" t="s">
        <v>288</v>
      </c>
      <c r="C201" s="146" t="s">
        <v>88</v>
      </c>
      <c r="D201" s="122">
        <v>7.9</v>
      </c>
      <c r="E201" s="146" t="s">
        <v>233</v>
      </c>
      <c r="F201" s="133">
        <v>72181.25</v>
      </c>
      <c r="G201" s="133"/>
      <c r="H201" s="133"/>
      <c r="I201" s="124">
        <v>44522</v>
      </c>
      <c r="J201" s="123">
        <f t="shared" si="24"/>
        <v>3330.9298569450852</v>
      </c>
      <c r="K201" s="125">
        <v>21.67</v>
      </c>
      <c r="L201" s="126">
        <v>0</v>
      </c>
      <c r="M201" s="125">
        <f t="shared" si="25"/>
        <v>72181.25</v>
      </c>
      <c r="N201" s="126">
        <f t="shared" si="26"/>
        <v>0</v>
      </c>
      <c r="O201" s="127">
        <f t="shared" si="30"/>
        <v>72181.25</v>
      </c>
      <c r="P201" s="127">
        <v>0</v>
      </c>
      <c r="Q201" s="128">
        <f t="shared" si="31"/>
        <v>2071.6</v>
      </c>
      <c r="R201" s="128">
        <f t="shared" si="32"/>
        <v>2194.31</v>
      </c>
      <c r="S201" s="123">
        <f t="shared" si="27"/>
        <v>5778.91</v>
      </c>
      <c r="T201" s="147">
        <v>0</v>
      </c>
      <c r="U201" s="128">
        <f t="shared" si="33"/>
        <v>5124.87</v>
      </c>
      <c r="V201" s="128">
        <f t="shared" si="34"/>
        <v>5117.6499999999996</v>
      </c>
      <c r="W201" s="128">
        <f t="shared" si="35"/>
        <v>748.08</v>
      </c>
      <c r="X201" s="128">
        <f t="shared" si="28"/>
        <v>10044.82</v>
      </c>
      <c r="Y201" s="128">
        <f t="shared" si="29"/>
        <v>62136.43</v>
      </c>
    </row>
    <row r="202" spans="1:25" s="129" customFormat="1" ht="51.95" customHeight="1" x14ac:dyDescent="0.25">
      <c r="A202" s="119">
        <v>139</v>
      </c>
      <c r="B202" s="145" t="s">
        <v>289</v>
      </c>
      <c r="C202" s="146" t="s">
        <v>166</v>
      </c>
      <c r="D202" s="122">
        <v>7.9</v>
      </c>
      <c r="E202" s="146" t="s">
        <v>233</v>
      </c>
      <c r="F202" s="133">
        <v>72181.25</v>
      </c>
      <c r="G202" s="133"/>
      <c r="H202" s="133"/>
      <c r="I202" s="124">
        <v>0</v>
      </c>
      <c r="J202" s="123">
        <f t="shared" si="24"/>
        <v>3330.9298569450852</v>
      </c>
      <c r="K202" s="125">
        <v>21.67</v>
      </c>
      <c r="L202" s="126">
        <v>0</v>
      </c>
      <c r="M202" s="125">
        <f t="shared" si="25"/>
        <v>72181.25</v>
      </c>
      <c r="N202" s="126">
        <f t="shared" si="26"/>
        <v>0</v>
      </c>
      <c r="O202" s="127">
        <f t="shared" si="30"/>
        <v>72181.25</v>
      </c>
      <c r="P202" s="127">
        <v>0</v>
      </c>
      <c r="Q202" s="128">
        <f t="shared" si="31"/>
        <v>2071.6</v>
      </c>
      <c r="R202" s="128">
        <f t="shared" si="32"/>
        <v>2194.31</v>
      </c>
      <c r="S202" s="123">
        <f t="shared" si="27"/>
        <v>5778.91</v>
      </c>
      <c r="T202" s="147">
        <v>0</v>
      </c>
      <c r="U202" s="128">
        <f t="shared" si="33"/>
        <v>5124.87</v>
      </c>
      <c r="V202" s="128">
        <f t="shared" si="34"/>
        <v>5117.6499999999996</v>
      </c>
      <c r="W202" s="128">
        <f t="shared" si="35"/>
        <v>748.08</v>
      </c>
      <c r="X202" s="128">
        <f t="shared" si="28"/>
        <v>10044.82</v>
      </c>
      <c r="Y202" s="128">
        <f t="shared" si="29"/>
        <v>62136.43</v>
      </c>
    </row>
    <row r="203" spans="1:25" s="129" customFormat="1" ht="51.95" customHeight="1" x14ac:dyDescent="0.25">
      <c r="A203" s="119">
        <v>141</v>
      </c>
      <c r="B203" s="145" t="s">
        <v>290</v>
      </c>
      <c r="C203" s="146" t="s">
        <v>70</v>
      </c>
      <c r="D203" s="122">
        <v>7.9</v>
      </c>
      <c r="E203" s="146" t="s">
        <v>233</v>
      </c>
      <c r="F203" s="133">
        <v>59057.39</v>
      </c>
      <c r="G203" s="133"/>
      <c r="H203" s="133"/>
      <c r="I203" s="124">
        <v>0</v>
      </c>
      <c r="J203" s="123">
        <f t="shared" si="24"/>
        <v>2725.3064143977849</v>
      </c>
      <c r="K203" s="125">
        <v>21.67</v>
      </c>
      <c r="L203" s="126">
        <v>0</v>
      </c>
      <c r="M203" s="125">
        <f t="shared" si="25"/>
        <v>59057.390000000007</v>
      </c>
      <c r="N203" s="126">
        <f t="shared" si="26"/>
        <v>0</v>
      </c>
      <c r="O203" s="127">
        <f t="shared" si="30"/>
        <v>59057.390000000007</v>
      </c>
      <c r="P203" s="127">
        <v>0</v>
      </c>
      <c r="Q203" s="128">
        <f t="shared" si="31"/>
        <v>1694.95</v>
      </c>
      <c r="R203" s="128">
        <f t="shared" si="32"/>
        <v>1795.34</v>
      </c>
      <c r="S203" s="123">
        <f t="shared" si="27"/>
        <v>3309.26</v>
      </c>
      <c r="T203" s="147">
        <v>0</v>
      </c>
      <c r="U203" s="128">
        <f t="shared" si="33"/>
        <v>4193.07</v>
      </c>
      <c r="V203" s="128">
        <f t="shared" si="34"/>
        <v>4187.17</v>
      </c>
      <c r="W203" s="128">
        <f t="shared" si="35"/>
        <v>679.16</v>
      </c>
      <c r="X203" s="128">
        <f t="shared" si="28"/>
        <v>6799.55</v>
      </c>
      <c r="Y203" s="128">
        <f t="shared" si="29"/>
        <v>52257.840000000004</v>
      </c>
    </row>
    <row r="204" spans="1:25" s="129" customFormat="1" ht="51.95" customHeight="1" x14ac:dyDescent="0.25">
      <c r="A204" s="119">
        <v>142</v>
      </c>
      <c r="B204" s="145" t="s">
        <v>291</v>
      </c>
      <c r="C204" s="146" t="s">
        <v>70</v>
      </c>
      <c r="D204" s="122">
        <v>7.9</v>
      </c>
      <c r="E204" s="146" t="s">
        <v>233</v>
      </c>
      <c r="F204" s="133">
        <v>59057.39</v>
      </c>
      <c r="G204" s="133"/>
      <c r="H204" s="133"/>
      <c r="I204" s="124">
        <v>0</v>
      </c>
      <c r="J204" s="123">
        <f t="shared" ref="J204:J270" si="36">F204/21.67</f>
        <v>2725.3064143977849</v>
      </c>
      <c r="K204" s="125">
        <v>21.67</v>
      </c>
      <c r="L204" s="126">
        <v>0</v>
      </c>
      <c r="M204" s="125">
        <f t="shared" ref="M204:M270" si="37">J204*K204</f>
        <v>59057.390000000007</v>
      </c>
      <c r="N204" s="126">
        <f t="shared" ref="N204:N259" si="38">J204*L204</f>
        <v>0</v>
      </c>
      <c r="O204" s="127">
        <f t="shared" si="30"/>
        <v>59057.390000000007</v>
      </c>
      <c r="P204" s="127">
        <v>0</v>
      </c>
      <c r="Q204" s="128">
        <f t="shared" si="31"/>
        <v>1694.95</v>
      </c>
      <c r="R204" s="128">
        <f t="shared" si="32"/>
        <v>1795.34</v>
      </c>
      <c r="S204" s="123">
        <f t="shared" ref="S204:S270" si="39">ROUND(IF(((O204-P204-Q204-R204)&gt;34685.01)*(( O204-P204-Q204-R204)&lt;52027.43),(((O204-P204-Q204-R204)-34685.01)*0.15),+IF(((O204-P204-Q204-R204)&gt;52027.43)*((O204-P204-Q204-R204)&lt;72260.26),((((O204-P204-Q204-R204)-52027.43)*0.2)+2601.33),+IF((O204-P204-Q204-R204)&gt;72260.26,(((O204-P204-Q204-R204)-72260.26)*25%)+6648,0))),2)</f>
        <v>3309.26</v>
      </c>
      <c r="T204" s="147">
        <v>0</v>
      </c>
      <c r="U204" s="128">
        <f t="shared" si="33"/>
        <v>4193.07</v>
      </c>
      <c r="V204" s="128">
        <f t="shared" si="34"/>
        <v>4187.17</v>
      </c>
      <c r="W204" s="128">
        <f t="shared" si="35"/>
        <v>679.16</v>
      </c>
      <c r="X204" s="128">
        <f t="shared" ref="X204:X270" si="40">P204+Q204+R204+S204+T204</f>
        <v>6799.55</v>
      </c>
      <c r="Y204" s="128">
        <f t="shared" ref="Y204:Y270" si="41">O204-X204</f>
        <v>52257.840000000004</v>
      </c>
    </row>
    <row r="205" spans="1:25" s="129" customFormat="1" ht="51.95" customHeight="1" x14ac:dyDescent="0.25">
      <c r="A205" s="119">
        <v>152</v>
      </c>
      <c r="B205" s="145" t="s">
        <v>292</v>
      </c>
      <c r="C205" s="146" t="s">
        <v>136</v>
      </c>
      <c r="D205" s="122">
        <v>7.9</v>
      </c>
      <c r="E205" s="146" t="s">
        <v>233</v>
      </c>
      <c r="F205" s="133">
        <v>45933.54</v>
      </c>
      <c r="G205" s="133"/>
      <c r="H205" s="133"/>
      <c r="I205" s="124">
        <v>0</v>
      </c>
      <c r="J205" s="123">
        <f t="shared" si="36"/>
        <v>2119.6834333179509</v>
      </c>
      <c r="K205" s="125">
        <v>21.67</v>
      </c>
      <c r="L205" s="126">
        <v>0</v>
      </c>
      <c r="M205" s="125">
        <f t="shared" si="37"/>
        <v>45933.54</v>
      </c>
      <c r="N205" s="126">
        <f t="shared" si="38"/>
        <v>0</v>
      </c>
      <c r="O205" s="127">
        <f t="shared" ref="O205:O271" si="42">M205+N205</f>
        <v>45933.54</v>
      </c>
      <c r="P205" s="127">
        <v>0</v>
      </c>
      <c r="Q205" s="128">
        <f t="shared" ref="Q205:Q268" si="43">ROUND(IF((O205)&gt;(16262.5*20),((16262.5*20)*0.0287),(O205)*0.0287),2)</f>
        <v>1318.29</v>
      </c>
      <c r="R205" s="128">
        <f t="shared" ref="R205:R268" si="44">ROUND(IF((O205)&gt;(16262.5*10),((16262.5*10)*0.0304),(O205)*0.0304),2)</f>
        <v>1396.38</v>
      </c>
      <c r="S205" s="123">
        <f t="shared" si="39"/>
        <v>1280.08</v>
      </c>
      <c r="T205" s="147">
        <v>0</v>
      </c>
      <c r="U205" s="128">
        <f t="shared" ref="U205:U268" si="45">ROUND(IF((O205)&gt;(16262.5*20),((16262.5*20)*0.071),(O205)*0.071),2)</f>
        <v>3261.28</v>
      </c>
      <c r="V205" s="128">
        <f t="shared" ref="V205:V268" si="46">ROUND(IF((O205)&gt;(16262.5*10),((16262.5*10)*0.0709),(O205)*0.0709),2)</f>
        <v>3256.69</v>
      </c>
      <c r="W205" s="128">
        <f t="shared" ref="W205:W268" si="47">+ROUND(IF(O205&gt;(16262.5*4),((16262.5*4)*0.0115),O205*0.0115),2)</f>
        <v>528.24</v>
      </c>
      <c r="X205" s="128">
        <f t="shared" si="40"/>
        <v>3994.75</v>
      </c>
      <c r="Y205" s="128">
        <f t="shared" si="41"/>
        <v>41938.79</v>
      </c>
    </row>
    <row r="206" spans="1:25" s="129" customFormat="1" ht="51.95" customHeight="1" x14ac:dyDescent="0.25">
      <c r="A206" s="119">
        <v>147</v>
      </c>
      <c r="B206" s="145" t="s">
        <v>293</v>
      </c>
      <c r="C206" s="146" t="s">
        <v>138</v>
      </c>
      <c r="D206" s="122">
        <v>7.9</v>
      </c>
      <c r="E206" s="146" t="s">
        <v>233</v>
      </c>
      <c r="F206" s="133">
        <v>39371.599999999999</v>
      </c>
      <c r="G206" s="133"/>
      <c r="H206" s="133"/>
      <c r="I206" s="124">
        <v>0</v>
      </c>
      <c r="J206" s="123">
        <f t="shared" si="36"/>
        <v>1816.8712505768342</v>
      </c>
      <c r="K206" s="125">
        <v>21.67</v>
      </c>
      <c r="L206" s="126">
        <v>0</v>
      </c>
      <c r="M206" s="125">
        <f t="shared" si="37"/>
        <v>39371.599999999999</v>
      </c>
      <c r="N206" s="126">
        <f t="shared" si="38"/>
        <v>0</v>
      </c>
      <c r="O206" s="127">
        <f t="shared" si="42"/>
        <v>39371.599999999999</v>
      </c>
      <c r="P206" s="127">
        <v>0</v>
      </c>
      <c r="Q206" s="128">
        <f t="shared" si="43"/>
        <v>1129.96</v>
      </c>
      <c r="R206" s="128">
        <f t="shared" si="44"/>
        <v>1196.9000000000001</v>
      </c>
      <c r="S206" s="123">
        <f t="shared" si="39"/>
        <v>353.96</v>
      </c>
      <c r="T206" s="147">
        <v>0</v>
      </c>
      <c r="U206" s="128">
        <f t="shared" si="45"/>
        <v>2795.38</v>
      </c>
      <c r="V206" s="128">
        <f t="shared" si="46"/>
        <v>2791.45</v>
      </c>
      <c r="W206" s="128">
        <f t="shared" si="47"/>
        <v>452.77</v>
      </c>
      <c r="X206" s="128">
        <f t="shared" si="40"/>
        <v>2680.82</v>
      </c>
      <c r="Y206" s="128">
        <f t="shared" si="41"/>
        <v>36690.78</v>
      </c>
    </row>
    <row r="207" spans="1:25" s="129" customFormat="1" ht="51.95" customHeight="1" x14ac:dyDescent="0.25">
      <c r="A207" s="119">
        <v>148</v>
      </c>
      <c r="B207" s="145" t="s">
        <v>294</v>
      </c>
      <c r="C207" s="146" t="s">
        <v>138</v>
      </c>
      <c r="D207" s="122">
        <v>7.9</v>
      </c>
      <c r="E207" s="146" t="s">
        <v>233</v>
      </c>
      <c r="F207" s="133">
        <v>39371.599999999999</v>
      </c>
      <c r="G207" s="133"/>
      <c r="H207" s="133"/>
      <c r="I207" s="124">
        <v>0</v>
      </c>
      <c r="J207" s="123">
        <f t="shared" si="36"/>
        <v>1816.8712505768342</v>
      </c>
      <c r="K207" s="125">
        <v>21.67</v>
      </c>
      <c r="L207" s="126">
        <v>0</v>
      </c>
      <c r="M207" s="125">
        <f t="shared" si="37"/>
        <v>39371.599999999999</v>
      </c>
      <c r="N207" s="126">
        <f t="shared" si="38"/>
        <v>0</v>
      </c>
      <c r="O207" s="127">
        <f t="shared" si="42"/>
        <v>39371.599999999999</v>
      </c>
      <c r="P207" s="127">
        <v>0</v>
      </c>
      <c r="Q207" s="128">
        <f t="shared" si="43"/>
        <v>1129.96</v>
      </c>
      <c r="R207" s="128">
        <f t="shared" si="44"/>
        <v>1196.9000000000001</v>
      </c>
      <c r="S207" s="123">
        <f t="shared" si="39"/>
        <v>353.96</v>
      </c>
      <c r="T207" s="147">
        <v>0</v>
      </c>
      <c r="U207" s="128">
        <f t="shared" si="45"/>
        <v>2795.38</v>
      </c>
      <c r="V207" s="128">
        <f t="shared" si="46"/>
        <v>2791.45</v>
      </c>
      <c r="W207" s="128">
        <f t="shared" si="47"/>
        <v>452.77</v>
      </c>
      <c r="X207" s="128">
        <f t="shared" si="40"/>
        <v>2680.82</v>
      </c>
      <c r="Y207" s="128">
        <f t="shared" si="41"/>
        <v>36690.78</v>
      </c>
    </row>
    <row r="208" spans="1:25" s="129" customFormat="1" ht="51.95" customHeight="1" x14ac:dyDescent="0.25">
      <c r="A208" s="119">
        <v>144</v>
      </c>
      <c r="B208" s="145" t="s">
        <v>295</v>
      </c>
      <c r="C208" s="146" t="s">
        <v>296</v>
      </c>
      <c r="D208" s="122">
        <v>7.9</v>
      </c>
      <c r="E208" s="146" t="s">
        <v>233</v>
      </c>
      <c r="F208" s="133">
        <v>39371.599999999999</v>
      </c>
      <c r="G208" s="133"/>
      <c r="H208" s="133"/>
      <c r="I208" s="124">
        <v>0</v>
      </c>
      <c r="J208" s="123">
        <f t="shared" si="36"/>
        <v>1816.8712505768342</v>
      </c>
      <c r="K208" s="125">
        <v>21.67</v>
      </c>
      <c r="L208" s="126">
        <v>0</v>
      </c>
      <c r="M208" s="125">
        <f t="shared" si="37"/>
        <v>39371.599999999999</v>
      </c>
      <c r="N208" s="126">
        <f t="shared" si="38"/>
        <v>0</v>
      </c>
      <c r="O208" s="127">
        <f t="shared" si="42"/>
        <v>39371.599999999999</v>
      </c>
      <c r="P208" s="127">
        <v>0</v>
      </c>
      <c r="Q208" s="128">
        <f t="shared" si="43"/>
        <v>1129.96</v>
      </c>
      <c r="R208" s="128">
        <f t="shared" si="44"/>
        <v>1196.9000000000001</v>
      </c>
      <c r="S208" s="123">
        <f t="shared" si="39"/>
        <v>353.96</v>
      </c>
      <c r="T208" s="147">
        <v>0</v>
      </c>
      <c r="U208" s="128">
        <f t="shared" si="45"/>
        <v>2795.38</v>
      </c>
      <c r="V208" s="128">
        <f t="shared" si="46"/>
        <v>2791.45</v>
      </c>
      <c r="W208" s="128">
        <f t="shared" si="47"/>
        <v>452.77</v>
      </c>
      <c r="X208" s="128">
        <f t="shared" si="40"/>
        <v>2680.82</v>
      </c>
      <c r="Y208" s="128">
        <f t="shared" si="41"/>
        <v>36690.78</v>
      </c>
    </row>
    <row r="209" spans="1:25" s="129" customFormat="1" ht="51.95" customHeight="1" x14ac:dyDescent="0.25">
      <c r="A209" s="119">
        <v>145</v>
      </c>
      <c r="B209" s="145" t="s">
        <v>297</v>
      </c>
      <c r="C209" s="146" t="s">
        <v>296</v>
      </c>
      <c r="D209" s="122">
        <v>7.9</v>
      </c>
      <c r="E209" s="146" t="s">
        <v>233</v>
      </c>
      <c r="F209" s="133">
        <v>39371.599999999999</v>
      </c>
      <c r="G209" s="133"/>
      <c r="H209" s="133"/>
      <c r="I209" s="124">
        <v>0</v>
      </c>
      <c r="J209" s="123">
        <f t="shared" si="36"/>
        <v>1816.8712505768342</v>
      </c>
      <c r="K209" s="125">
        <v>21.67</v>
      </c>
      <c r="L209" s="126">
        <v>0</v>
      </c>
      <c r="M209" s="125">
        <f t="shared" si="37"/>
        <v>39371.599999999999</v>
      </c>
      <c r="N209" s="126">
        <f t="shared" si="38"/>
        <v>0</v>
      </c>
      <c r="O209" s="127">
        <f t="shared" si="42"/>
        <v>39371.599999999999</v>
      </c>
      <c r="P209" s="127">
        <v>0</v>
      </c>
      <c r="Q209" s="128">
        <f t="shared" si="43"/>
        <v>1129.96</v>
      </c>
      <c r="R209" s="128">
        <f t="shared" si="44"/>
        <v>1196.9000000000001</v>
      </c>
      <c r="S209" s="123">
        <f t="shared" si="39"/>
        <v>353.96</v>
      </c>
      <c r="T209" s="147">
        <v>2141.92</v>
      </c>
      <c r="U209" s="128">
        <f t="shared" si="45"/>
        <v>2795.38</v>
      </c>
      <c r="V209" s="128">
        <f t="shared" si="46"/>
        <v>2791.45</v>
      </c>
      <c r="W209" s="128">
        <f t="shared" si="47"/>
        <v>452.77</v>
      </c>
      <c r="X209" s="128">
        <f t="shared" si="40"/>
        <v>4822.74</v>
      </c>
      <c r="Y209" s="128">
        <f t="shared" si="41"/>
        <v>34548.86</v>
      </c>
    </row>
    <row r="210" spans="1:25" s="129" customFormat="1" ht="51.95" customHeight="1" x14ac:dyDescent="0.25">
      <c r="A210" s="119">
        <v>149</v>
      </c>
      <c r="B210" s="145" t="s">
        <v>298</v>
      </c>
      <c r="C210" s="146" t="s">
        <v>296</v>
      </c>
      <c r="D210" s="122">
        <v>7.9</v>
      </c>
      <c r="E210" s="146" t="s">
        <v>233</v>
      </c>
      <c r="F210" s="133">
        <v>39371.599999999999</v>
      </c>
      <c r="G210" s="133"/>
      <c r="H210" s="133"/>
      <c r="I210" s="124">
        <v>0</v>
      </c>
      <c r="J210" s="123">
        <f t="shared" si="36"/>
        <v>1816.8712505768342</v>
      </c>
      <c r="K210" s="125">
        <v>21.67</v>
      </c>
      <c r="L210" s="126">
        <v>0</v>
      </c>
      <c r="M210" s="125">
        <f t="shared" si="37"/>
        <v>39371.599999999999</v>
      </c>
      <c r="N210" s="126">
        <f t="shared" si="38"/>
        <v>0</v>
      </c>
      <c r="O210" s="127">
        <f t="shared" si="42"/>
        <v>39371.599999999999</v>
      </c>
      <c r="P210" s="127">
        <v>0</v>
      </c>
      <c r="Q210" s="128">
        <f t="shared" si="43"/>
        <v>1129.96</v>
      </c>
      <c r="R210" s="128">
        <f t="shared" si="44"/>
        <v>1196.9000000000001</v>
      </c>
      <c r="S210" s="123">
        <f t="shared" si="39"/>
        <v>353.96</v>
      </c>
      <c r="T210" s="147">
        <v>0</v>
      </c>
      <c r="U210" s="128">
        <f t="shared" si="45"/>
        <v>2795.38</v>
      </c>
      <c r="V210" s="128">
        <f t="shared" si="46"/>
        <v>2791.45</v>
      </c>
      <c r="W210" s="128">
        <f t="shared" si="47"/>
        <v>452.77</v>
      </c>
      <c r="X210" s="128">
        <f t="shared" si="40"/>
        <v>2680.82</v>
      </c>
      <c r="Y210" s="128">
        <f t="shared" si="41"/>
        <v>36690.78</v>
      </c>
    </row>
    <row r="211" spans="1:25" s="129" customFormat="1" ht="51.95" customHeight="1" x14ac:dyDescent="0.25">
      <c r="A211" s="119">
        <v>151</v>
      </c>
      <c r="B211" s="145" t="s">
        <v>299</v>
      </c>
      <c r="C211" s="146" t="s">
        <v>296</v>
      </c>
      <c r="D211" s="122">
        <v>7.9</v>
      </c>
      <c r="E211" s="146" t="s">
        <v>233</v>
      </c>
      <c r="F211" s="133">
        <v>39371.599999999999</v>
      </c>
      <c r="G211" s="133"/>
      <c r="H211" s="133"/>
      <c r="I211" s="124">
        <v>0</v>
      </c>
      <c r="J211" s="123">
        <f t="shared" si="36"/>
        <v>1816.8712505768342</v>
      </c>
      <c r="K211" s="125">
        <v>21.67</v>
      </c>
      <c r="L211" s="126">
        <v>0</v>
      </c>
      <c r="M211" s="125">
        <f t="shared" si="37"/>
        <v>39371.599999999999</v>
      </c>
      <c r="N211" s="126">
        <f t="shared" si="38"/>
        <v>0</v>
      </c>
      <c r="O211" s="127">
        <f t="shared" si="42"/>
        <v>39371.599999999999</v>
      </c>
      <c r="P211" s="127">
        <v>0</v>
      </c>
      <c r="Q211" s="128">
        <f t="shared" si="43"/>
        <v>1129.96</v>
      </c>
      <c r="R211" s="128">
        <f t="shared" si="44"/>
        <v>1196.9000000000001</v>
      </c>
      <c r="S211" s="123">
        <f t="shared" si="39"/>
        <v>353.96</v>
      </c>
      <c r="T211" s="147">
        <v>0</v>
      </c>
      <c r="U211" s="128">
        <f t="shared" si="45"/>
        <v>2795.38</v>
      </c>
      <c r="V211" s="128">
        <f t="shared" si="46"/>
        <v>2791.45</v>
      </c>
      <c r="W211" s="128">
        <f t="shared" si="47"/>
        <v>452.77</v>
      </c>
      <c r="X211" s="128">
        <f t="shared" si="40"/>
        <v>2680.82</v>
      </c>
      <c r="Y211" s="128">
        <f t="shared" si="41"/>
        <v>36690.78</v>
      </c>
    </row>
    <row r="212" spans="1:25" s="129" customFormat="1" ht="51.95" customHeight="1" x14ac:dyDescent="0.25">
      <c r="A212" s="119">
        <v>143</v>
      </c>
      <c r="B212" s="145" t="s">
        <v>300</v>
      </c>
      <c r="C212" s="146" t="s">
        <v>143</v>
      </c>
      <c r="D212" s="122">
        <v>7.9</v>
      </c>
      <c r="E212" s="146" t="s">
        <v>233</v>
      </c>
      <c r="F212" s="133">
        <v>39371.599999999999</v>
      </c>
      <c r="G212" s="133"/>
      <c r="H212" s="133"/>
      <c r="I212" s="124">
        <v>0</v>
      </c>
      <c r="J212" s="123">
        <f t="shared" si="36"/>
        <v>1816.8712505768342</v>
      </c>
      <c r="K212" s="125">
        <v>21.67</v>
      </c>
      <c r="L212" s="126">
        <v>0</v>
      </c>
      <c r="M212" s="125">
        <f t="shared" si="37"/>
        <v>39371.599999999999</v>
      </c>
      <c r="N212" s="126">
        <f t="shared" si="38"/>
        <v>0</v>
      </c>
      <c r="O212" s="127">
        <f t="shared" si="42"/>
        <v>39371.599999999999</v>
      </c>
      <c r="P212" s="127">
        <v>0</v>
      </c>
      <c r="Q212" s="128">
        <f t="shared" si="43"/>
        <v>1129.96</v>
      </c>
      <c r="R212" s="128">
        <f t="shared" si="44"/>
        <v>1196.9000000000001</v>
      </c>
      <c r="S212" s="123">
        <f t="shared" si="39"/>
        <v>353.96</v>
      </c>
      <c r="T212" s="147">
        <v>0</v>
      </c>
      <c r="U212" s="128">
        <f t="shared" si="45"/>
        <v>2795.38</v>
      </c>
      <c r="V212" s="128">
        <f t="shared" si="46"/>
        <v>2791.45</v>
      </c>
      <c r="W212" s="128">
        <f t="shared" si="47"/>
        <v>452.77</v>
      </c>
      <c r="X212" s="128">
        <f t="shared" si="40"/>
        <v>2680.82</v>
      </c>
      <c r="Y212" s="128">
        <f t="shared" si="41"/>
        <v>36690.78</v>
      </c>
    </row>
    <row r="213" spans="1:25" s="129" customFormat="1" ht="51.95" customHeight="1" x14ac:dyDescent="0.25">
      <c r="A213" s="119">
        <v>146</v>
      </c>
      <c r="B213" s="145" t="s">
        <v>301</v>
      </c>
      <c r="C213" s="146" t="s">
        <v>143</v>
      </c>
      <c r="D213" s="122">
        <v>7.9</v>
      </c>
      <c r="E213" s="146" t="s">
        <v>233</v>
      </c>
      <c r="F213" s="133">
        <v>39371.599999999999</v>
      </c>
      <c r="G213" s="133"/>
      <c r="H213" s="133"/>
      <c r="I213" s="124">
        <v>0</v>
      </c>
      <c r="J213" s="123">
        <f t="shared" si="36"/>
        <v>1816.8712505768342</v>
      </c>
      <c r="K213" s="125">
        <v>21.67</v>
      </c>
      <c r="L213" s="126">
        <v>0</v>
      </c>
      <c r="M213" s="125">
        <f t="shared" si="37"/>
        <v>39371.599999999999</v>
      </c>
      <c r="N213" s="126">
        <f t="shared" si="38"/>
        <v>0</v>
      </c>
      <c r="O213" s="127">
        <f t="shared" si="42"/>
        <v>39371.599999999999</v>
      </c>
      <c r="P213" s="127">
        <v>0</v>
      </c>
      <c r="Q213" s="128">
        <f t="shared" si="43"/>
        <v>1129.96</v>
      </c>
      <c r="R213" s="128">
        <f t="shared" si="44"/>
        <v>1196.9000000000001</v>
      </c>
      <c r="S213" s="123">
        <f t="shared" si="39"/>
        <v>353.96</v>
      </c>
      <c r="T213" s="147">
        <v>0</v>
      </c>
      <c r="U213" s="128">
        <f t="shared" si="45"/>
        <v>2795.38</v>
      </c>
      <c r="V213" s="128">
        <f t="shared" si="46"/>
        <v>2791.45</v>
      </c>
      <c r="W213" s="128">
        <f t="shared" si="47"/>
        <v>452.77</v>
      </c>
      <c r="X213" s="128">
        <f t="shared" si="40"/>
        <v>2680.82</v>
      </c>
      <c r="Y213" s="128">
        <f t="shared" si="41"/>
        <v>36690.78</v>
      </c>
    </row>
    <row r="214" spans="1:25" s="129" customFormat="1" ht="51.95" customHeight="1" x14ac:dyDescent="0.25">
      <c r="A214" s="119">
        <v>150</v>
      </c>
      <c r="B214" s="145" t="s">
        <v>302</v>
      </c>
      <c r="C214" s="146" t="s">
        <v>143</v>
      </c>
      <c r="D214" s="122">
        <v>7.9</v>
      </c>
      <c r="E214" s="146" t="s">
        <v>233</v>
      </c>
      <c r="F214" s="133">
        <v>39371.599999999999</v>
      </c>
      <c r="G214" s="133"/>
      <c r="H214" s="133"/>
      <c r="I214" s="124">
        <v>0</v>
      </c>
      <c r="J214" s="123">
        <f t="shared" si="36"/>
        <v>1816.8712505768342</v>
      </c>
      <c r="K214" s="125">
        <v>21.67</v>
      </c>
      <c r="L214" s="126">
        <v>0</v>
      </c>
      <c r="M214" s="125">
        <f t="shared" si="37"/>
        <v>39371.599999999999</v>
      </c>
      <c r="N214" s="126">
        <f t="shared" si="38"/>
        <v>0</v>
      </c>
      <c r="O214" s="127">
        <f t="shared" si="42"/>
        <v>39371.599999999999</v>
      </c>
      <c r="P214" s="127">
        <f>1190.12+160</f>
        <v>1350.12</v>
      </c>
      <c r="Q214" s="128">
        <f t="shared" si="43"/>
        <v>1129.96</v>
      </c>
      <c r="R214" s="128">
        <f t="shared" si="44"/>
        <v>1196.9000000000001</v>
      </c>
      <c r="S214" s="123">
        <f t="shared" si="39"/>
        <v>151.44</v>
      </c>
      <c r="T214" s="147">
        <v>0</v>
      </c>
      <c r="U214" s="128">
        <f t="shared" si="45"/>
        <v>2795.38</v>
      </c>
      <c r="V214" s="128">
        <f t="shared" si="46"/>
        <v>2791.45</v>
      </c>
      <c r="W214" s="128">
        <f t="shared" si="47"/>
        <v>452.77</v>
      </c>
      <c r="X214" s="128">
        <f t="shared" si="40"/>
        <v>3828.42</v>
      </c>
      <c r="Y214" s="128">
        <f t="shared" si="41"/>
        <v>35543.18</v>
      </c>
    </row>
    <row r="215" spans="1:25" s="129" customFormat="1" ht="51.95" customHeight="1" x14ac:dyDescent="0.25">
      <c r="A215" s="119">
        <v>153</v>
      </c>
      <c r="B215" s="145" t="s">
        <v>303</v>
      </c>
      <c r="C215" s="146" t="s">
        <v>304</v>
      </c>
      <c r="D215" s="122">
        <v>7.9</v>
      </c>
      <c r="E215" s="146" t="s">
        <v>233</v>
      </c>
      <c r="F215" s="133">
        <v>32809.660000000003</v>
      </c>
      <c r="G215" s="133"/>
      <c r="H215" s="133"/>
      <c r="I215" s="124">
        <v>0</v>
      </c>
      <c r="J215" s="123">
        <f t="shared" si="36"/>
        <v>1514.0590678357175</v>
      </c>
      <c r="K215" s="125">
        <v>21.67</v>
      </c>
      <c r="L215" s="126">
        <v>0</v>
      </c>
      <c r="M215" s="125">
        <f t="shared" si="37"/>
        <v>32809.660000000003</v>
      </c>
      <c r="N215" s="126">
        <f t="shared" si="38"/>
        <v>0</v>
      </c>
      <c r="O215" s="127">
        <f t="shared" si="42"/>
        <v>32809.660000000003</v>
      </c>
      <c r="P215" s="127">
        <v>0</v>
      </c>
      <c r="Q215" s="128">
        <f t="shared" si="43"/>
        <v>941.64</v>
      </c>
      <c r="R215" s="128">
        <f t="shared" si="44"/>
        <v>997.41</v>
      </c>
      <c r="S215" s="123">
        <f t="shared" si="39"/>
        <v>0</v>
      </c>
      <c r="T215" s="147">
        <v>0</v>
      </c>
      <c r="U215" s="128">
        <f t="shared" si="45"/>
        <v>2329.4899999999998</v>
      </c>
      <c r="V215" s="128">
        <f t="shared" si="46"/>
        <v>2326.1999999999998</v>
      </c>
      <c r="W215" s="128">
        <f t="shared" si="47"/>
        <v>377.31</v>
      </c>
      <c r="X215" s="128">
        <f t="shared" si="40"/>
        <v>1939.05</v>
      </c>
      <c r="Y215" s="128">
        <f t="shared" si="41"/>
        <v>30870.610000000004</v>
      </c>
    </row>
    <row r="216" spans="1:25" s="129" customFormat="1" ht="51.95" customHeight="1" x14ac:dyDescent="0.25">
      <c r="A216" s="119">
        <v>155</v>
      </c>
      <c r="B216" s="145" t="s">
        <v>305</v>
      </c>
      <c r="C216" s="146" t="s">
        <v>92</v>
      </c>
      <c r="D216" s="122">
        <v>7.9</v>
      </c>
      <c r="E216" s="146" t="s">
        <v>233</v>
      </c>
      <c r="F216" s="133">
        <v>32809.660000000003</v>
      </c>
      <c r="G216" s="133"/>
      <c r="H216" s="133"/>
      <c r="I216" s="124">
        <v>0</v>
      </c>
      <c r="J216" s="123">
        <f t="shared" si="36"/>
        <v>1514.0590678357175</v>
      </c>
      <c r="K216" s="125">
        <v>21.67</v>
      </c>
      <c r="L216" s="126">
        <v>0</v>
      </c>
      <c r="M216" s="125">
        <f t="shared" si="37"/>
        <v>32809.660000000003</v>
      </c>
      <c r="N216" s="126">
        <f t="shared" si="38"/>
        <v>0</v>
      </c>
      <c r="O216" s="127">
        <f t="shared" si="42"/>
        <v>32809.660000000003</v>
      </c>
      <c r="P216" s="127">
        <v>0</v>
      </c>
      <c r="Q216" s="128">
        <f t="shared" si="43"/>
        <v>941.64</v>
      </c>
      <c r="R216" s="128">
        <f t="shared" si="44"/>
        <v>997.41</v>
      </c>
      <c r="S216" s="123">
        <f t="shared" si="39"/>
        <v>0</v>
      </c>
      <c r="T216" s="147">
        <v>0</v>
      </c>
      <c r="U216" s="128">
        <f t="shared" si="45"/>
        <v>2329.4899999999998</v>
      </c>
      <c r="V216" s="128">
        <f t="shared" si="46"/>
        <v>2326.1999999999998</v>
      </c>
      <c r="W216" s="128">
        <f t="shared" si="47"/>
        <v>377.31</v>
      </c>
      <c r="X216" s="128">
        <f t="shared" si="40"/>
        <v>1939.05</v>
      </c>
      <c r="Y216" s="128">
        <f t="shared" si="41"/>
        <v>30870.610000000004</v>
      </c>
    </row>
    <row r="217" spans="1:25" s="129" customFormat="1" ht="51.95" customHeight="1" x14ac:dyDescent="0.25">
      <c r="A217" s="119">
        <v>154</v>
      </c>
      <c r="B217" s="145" t="s">
        <v>306</v>
      </c>
      <c r="C217" s="146" t="s">
        <v>307</v>
      </c>
      <c r="D217" s="122">
        <v>7.9</v>
      </c>
      <c r="E217" s="146" t="s">
        <v>233</v>
      </c>
      <c r="F217" s="133">
        <v>26247.73</v>
      </c>
      <c r="G217" s="133"/>
      <c r="H217" s="133"/>
      <c r="I217" s="124">
        <v>0</v>
      </c>
      <c r="J217" s="123">
        <f t="shared" si="36"/>
        <v>1211.2473465620672</v>
      </c>
      <c r="K217" s="125">
        <v>21.67</v>
      </c>
      <c r="L217" s="126">
        <v>0</v>
      </c>
      <c r="M217" s="125">
        <f t="shared" si="37"/>
        <v>26247.729999999996</v>
      </c>
      <c r="N217" s="126">
        <f t="shared" si="38"/>
        <v>0</v>
      </c>
      <c r="O217" s="127">
        <f t="shared" si="42"/>
        <v>26247.729999999996</v>
      </c>
      <c r="P217" s="127">
        <v>0</v>
      </c>
      <c r="Q217" s="128">
        <f t="shared" si="43"/>
        <v>753.31</v>
      </c>
      <c r="R217" s="128">
        <f t="shared" si="44"/>
        <v>797.93</v>
      </c>
      <c r="S217" s="123">
        <f t="shared" si="39"/>
        <v>0</v>
      </c>
      <c r="T217" s="147">
        <v>0</v>
      </c>
      <c r="U217" s="128">
        <f t="shared" si="45"/>
        <v>1863.59</v>
      </c>
      <c r="V217" s="128">
        <f t="shared" si="46"/>
        <v>1860.96</v>
      </c>
      <c r="W217" s="128">
        <f t="shared" si="47"/>
        <v>301.85000000000002</v>
      </c>
      <c r="X217" s="128">
        <f t="shared" si="40"/>
        <v>1551.2399999999998</v>
      </c>
      <c r="Y217" s="128">
        <f t="shared" si="41"/>
        <v>24696.489999999998</v>
      </c>
    </row>
    <row r="218" spans="1:25" s="129" customFormat="1" ht="51.95" customHeight="1" x14ac:dyDescent="0.25">
      <c r="A218" s="119">
        <v>112</v>
      </c>
      <c r="B218" s="145" t="s">
        <v>308</v>
      </c>
      <c r="C218" s="146" t="s">
        <v>57</v>
      </c>
      <c r="D218" s="122">
        <v>7.9</v>
      </c>
      <c r="E218" s="146" t="s">
        <v>233</v>
      </c>
      <c r="F218" s="133">
        <v>19685.8</v>
      </c>
      <c r="G218" s="133"/>
      <c r="H218" s="133"/>
      <c r="I218" s="124">
        <v>0</v>
      </c>
      <c r="J218" s="123">
        <f t="shared" si="36"/>
        <v>908.4356252884171</v>
      </c>
      <c r="K218" s="125">
        <v>21.67</v>
      </c>
      <c r="L218" s="126">
        <v>0</v>
      </c>
      <c r="M218" s="125">
        <f t="shared" si="37"/>
        <v>19685.8</v>
      </c>
      <c r="N218" s="126">
        <f t="shared" si="38"/>
        <v>0</v>
      </c>
      <c r="O218" s="127">
        <f t="shared" si="42"/>
        <v>19685.8</v>
      </c>
      <c r="P218" s="127">
        <v>0</v>
      </c>
      <c r="Q218" s="128">
        <f t="shared" si="43"/>
        <v>564.98</v>
      </c>
      <c r="R218" s="128">
        <f t="shared" si="44"/>
        <v>598.45000000000005</v>
      </c>
      <c r="S218" s="123">
        <f t="shared" si="39"/>
        <v>0</v>
      </c>
      <c r="T218" s="147">
        <v>0</v>
      </c>
      <c r="U218" s="128">
        <f t="shared" si="45"/>
        <v>1397.69</v>
      </c>
      <c r="V218" s="128">
        <f t="shared" si="46"/>
        <v>1395.72</v>
      </c>
      <c r="W218" s="128">
        <f t="shared" si="47"/>
        <v>226.39</v>
      </c>
      <c r="X218" s="128">
        <f t="shared" si="40"/>
        <v>1163.43</v>
      </c>
      <c r="Y218" s="128">
        <f t="shared" si="41"/>
        <v>18522.37</v>
      </c>
    </row>
    <row r="219" spans="1:25" s="129" customFormat="1" ht="51.95" customHeight="1" x14ac:dyDescent="0.25">
      <c r="A219" s="119">
        <v>198</v>
      </c>
      <c r="B219" s="145" t="s">
        <v>309</v>
      </c>
      <c r="C219" s="146" t="s">
        <v>181</v>
      </c>
      <c r="D219" s="122">
        <v>7.91</v>
      </c>
      <c r="E219" s="146" t="s">
        <v>310</v>
      </c>
      <c r="F219" s="133">
        <v>196857.95</v>
      </c>
      <c r="G219" s="133"/>
      <c r="H219" s="133"/>
      <c r="I219" s="124">
        <v>0</v>
      </c>
      <c r="J219" s="123">
        <f t="shared" si="36"/>
        <v>9084.3539455468381</v>
      </c>
      <c r="K219" s="125">
        <v>21.67</v>
      </c>
      <c r="L219" s="126">
        <v>0</v>
      </c>
      <c r="M219" s="125">
        <f t="shared" si="37"/>
        <v>196857.94999999998</v>
      </c>
      <c r="N219" s="126">
        <f t="shared" si="38"/>
        <v>0</v>
      </c>
      <c r="O219" s="127">
        <f t="shared" si="42"/>
        <v>196857.94999999998</v>
      </c>
      <c r="P219" s="127">
        <v>0</v>
      </c>
      <c r="Q219" s="128">
        <f t="shared" si="43"/>
        <v>5649.82</v>
      </c>
      <c r="R219" s="128">
        <f t="shared" si="44"/>
        <v>4943.8</v>
      </c>
      <c r="S219" s="123">
        <f t="shared" si="39"/>
        <v>35149.019999999997</v>
      </c>
      <c r="T219" s="147">
        <v>0</v>
      </c>
      <c r="U219" s="128">
        <f t="shared" si="45"/>
        <v>13976.91</v>
      </c>
      <c r="V219" s="128">
        <f t="shared" si="46"/>
        <v>11530.11</v>
      </c>
      <c r="W219" s="128">
        <f t="shared" si="47"/>
        <v>748.08</v>
      </c>
      <c r="X219" s="128">
        <f t="shared" si="40"/>
        <v>45742.64</v>
      </c>
      <c r="Y219" s="128">
        <f t="shared" si="41"/>
        <v>151115.31</v>
      </c>
    </row>
    <row r="220" spans="1:25" s="129" customFormat="1" ht="51.95" customHeight="1" x14ac:dyDescent="0.25">
      <c r="A220" s="119">
        <v>199</v>
      </c>
      <c r="B220" s="145" t="s">
        <v>311</v>
      </c>
      <c r="C220" s="146" t="s">
        <v>158</v>
      </c>
      <c r="D220" s="122">
        <v>7.91</v>
      </c>
      <c r="E220" s="146" t="s">
        <v>310</v>
      </c>
      <c r="F220" s="133">
        <v>137800.57</v>
      </c>
      <c r="G220" s="133"/>
      <c r="H220" s="133"/>
      <c r="I220" s="124">
        <v>0</v>
      </c>
      <c r="J220" s="123">
        <f t="shared" si="36"/>
        <v>6359.0479926165208</v>
      </c>
      <c r="K220" s="125">
        <v>21.67</v>
      </c>
      <c r="L220" s="126">
        <v>0</v>
      </c>
      <c r="M220" s="125">
        <f t="shared" si="37"/>
        <v>137800.57</v>
      </c>
      <c r="N220" s="126">
        <f t="shared" si="38"/>
        <v>0</v>
      </c>
      <c r="O220" s="127">
        <f t="shared" si="42"/>
        <v>137800.57</v>
      </c>
      <c r="P220" s="127">
        <v>0</v>
      </c>
      <c r="Q220" s="128">
        <f t="shared" si="43"/>
        <v>3954.88</v>
      </c>
      <c r="R220" s="128">
        <f t="shared" si="44"/>
        <v>4189.1400000000003</v>
      </c>
      <c r="S220" s="123">
        <f t="shared" si="39"/>
        <v>20997.07</v>
      </c>
      <c r="T220" s="147">
        <v>0</v>
      </c>
      <c r="U220" s="128">
        <f t="shared" si="45"/>
        <v>9783.84</v>
      </c>
      <c r="V220" s="128">
        <f t="shared" si="46"/>
        <v>9770.06</v>
      </c>
      <c r="W220" s="128">
        <f t="shared" si="47"/>
        <v>748.08</v>
      </c>
      <c r="X220" s="128">
        <f t="shared" si="40"/>
        <v>29141.09</v>
      </c>
      <c r="Y220" s="128">
        <f t="shared" si="41"/>
        <v>108659.48000000001</v>
      </c>
    </row>
    <row r="221" spans="1:25" s="129" customFormat="1" ht="51.95" customHeight="1" x14ac:dyDescent="0.25">
      <c r="A221" s="119">
        <v>201</v>
      </c>
      <c r="B221" s="145" t="s">
        <v>312</v>
      </c>
      <c r="C221" s="146" t="s">
        <v>50</v>
      </c>
      <c r="D221" s="122">
        <v>7.91</v>
      </c>
      <c r="E221" s="146" t="s">
        <v>310</v>
      </c>
      <c r="F221" s="133">
        <v>78743.179999999993</v>
      </c>
      <c r="G221" s="133"/>
      <c r="H221" s="133"/>
      <c r="I221" s="124">
        <v>0</v>
      </c>
      <c r="J221" s="123">
        <f t="shared" si="36"/>
        <v>3633.741578218735</v>
      </c>
      <c r="K221" s="125">
        <v>21.67</v>
      </c>
      <c r="L221" s="126">
        <v>0</v>
      </c>
      <c r="M221" s="125">
        <f t="shared" si="37"/>
        <v>78743.179999999993</v>
      </c>
      <c r="N221" s="126">
        <f t="shared" si="38"/>
        <v>0</v>
      </c>
      <c r="O221" s="127">
        <f t="shared" si="42"/>
        <v>78743.179999999993</v>
      </c>
      <c r="P221" s="127">
        <v>0</v>
      </c>
      <c r="Q221" s="128">
        <f t="shared" si="43"/>
        <v>2259.9299999999998</v>
      </c>
      <c r="R221" s="128">
        <f t="shared" si="44"/>
        <v>2393.79</v>
      </c>
      <c r="S221" s="123">
        <f t="shared" si="39"/>
        <v>7105.3</v>
      </c>
      <c r="T221" s="147">
        <v>0</v>
      </c>
      <c r="U221" s="128">
        <f t="shared" si="45"/>
        <v>5590.77</v>
      </c>
      <c r="V221" s="128">
        <f t="shared" si="46"/>
        <v>5582.89</v>
      </c>
      <c r="W221" s="128">
        <f t="shared" si="47"/>
        <v>748.08</v>
      </c>
      <c r="X221" s="128">
        <f t="shared" si="40"/>
        <v>11759.02</v>
      </c>
      <c r="Y221" s="128">
        <f t="shared" si="41"/>
        <v>66984.159999999989</v>
      </c>
    </row>
    <row r="222" spans="1:25" s="129" customFormat="1" ht="51.95" customHeight="1" x14ac:dyDescent="0.25">
      <c r="A222" s="119">
        <v>202</v>
      </c>
      <c r="B222" s="145" t="s">
        <v>313</v>
      </c>
      <c r="C222" s="146" t="s">
        <v>166</v>
      </c>
      <c r="D222" s="122">
        <v>7.91</v>
      </c>
      <c r="E222" s="146" t="s">
        <v>310</v>
      </c>
      <c r="F222" s="133">
        <v>72181.25</v>
      </c>
      <c r="G222" s="133"/>
      <c r="H222" s="133"/>
      <c r="I222" s="124">
        <v>0</v>
      </c>
      <c r="J222" s="123">
        <f t="shared" si="36"/>
        <v>3330.9298569450852</v>
      </c>
      <c r="K222" s="125">
        <v>21.67</v>
      </c>
      <c r="L222" s="126">
        <v>0</v>
      </c>
      <c r="M222" s="125">
        <f t="shared" si="37"/>
        <v>72181.25</v>
      </c>
      <c r="N222" s="126">
        <f t="shared" si="38"/>
        <v>0</v>
      </c>
      <c r="O222" s="127">
        <f t="shared" si="42"/>
        <v>72181.25</v>
      </c>
      <c r="P222" s="127">
        <v>0</v>
      </c>
      <c r="Q222" s="128">
        <f t="shared" si="43"/>
        <v>2071.6</v>
      </c>
      <c r="R222" s="128">
        <f t="shared" si="44"/>
        <v>2194.31</v>
      </c>
      <c r="S222" s="123">
        <f t="shared" si="39"/>
        <v>5778.91</v>
      </c>
      <c r="T222" s="147">
        <v>0</v>
      </c>
      <c r="U222" s="128">
        <f t="shared" si="45"/>
        <v>5124.87</v>
      </c>
      <c r="V222" s="128">
        <f t="shared" si="46"/>
        <v>5117.6499999999996</v>
      </c>
      <c r="W222" s="128">
        <f t="shared" si="47"/>
        <v>748.08</v>
      </c>
      <c r="X222" s="128">
        <f t="shared" si="40"/>
        <v>10044.82</v>
      </c>
      <c r="Y222" s="128">
        <f t="shared" si="41"/>
        <v>62136.43</v>
      </c>
    </row>
    <row r="223" spans="1:25" s="129" customFormat="1" ht="51.95" customHeight="1" x14ac:dyDescent="0.25">
      <c r="A223" s="119">
        <v>203</v>
      </c>
      <c r="B223" s="145" t="s">
        <v>314</v>
      </c>
      <c r="C223" s="146" t="s">
        <v>55</v>
      </c>
      <c r="D223" s="122">
        <v>7.91</v>
      </c>
      <c r="E223" s="146" t="s">
        <v>310</v>
      </c>
      <c r="F223" s="133">
        <v>65619.320000000007</v>
      </c>
      <c r="G223" s="133"/>
      <c r="H223" s="133"/>
      <c r="I223" s="124">
        <v>0</v>
      </c>
      <c r="J223" s="123">
        <f t="shared" si="36"/>
        <v>3028.1181356714351</v>
      </c>
      <c r="K223" s="125">
        <v>21.67</v>
      </c>
      <c r="L223" s="126">
        <v>0</v>
      </c>
      <c r="M223" s="125">
        <f t="shared" si="37"/>
        <v>65619.320000000007</v>
      </c>
      <c r="N223" s="126">
        <f t="shared" si="38"/>
        <v>0</v>
      </c>
      <c r="O223" s="127">
        <f t="shared" si="42"/>
        <v>65619.320000000007</v>
      </c>
      <c r="P223" s="127">
        <v>0</v>
      </c>
      <c r="Q223" s="128">
        <f t="shared" si="43"/>
        <v>1883.27</v>
      </c>
      <c r="R223" s="128">
        <f t="shared" si="44"/>
        <v>1994.83</v>
      </c>
      <c r="S223" s="123">
        <f t="shared" si="39"/>
        <v>4544.09</v>
      </c>
      <c r="T223" s="147">
        <v>0</v>
      </c>
      <c r="U223" s="128">
        <f t="shared" si="45"/>
        <v>4658.97</v>
      </c>
      <c r="V223" s="128">
        <f t="shared" si="46"/>
        <v>4652.41</v>
      </c>
      <c r="W223" s="128">
        <f t="shared" si="47"/>
        <v>748.08</v>
      </c>
      <c r="X223" s="128">
        <f t="shared" si="40"/>
        <v>8422.19</v>
      </c>
      <c r="Y223" s="128">
        <f t="shared" si="41"/>
        <v>57197.130000000005</v>
      </c>
    </row>
    <row r="224" spans="1:25" s="129" customFormat="1" ht="51.95" customHeight="1" x14ac:dyDescent="0.25">
      <c r="A224" s="119">
        <v>205</v>
      </c>
      <c r="B224" s="145" t="s">
        <v>315</v>
      </c>
      <c r="C224" s="146" t="s">
        <v>316</v>
      </c>
      <c r="D224" s="122">
        <v>7.91</v>
      </c>
      <c r="E224" s="146" t="s">
        <v>310</v>
      </c>
      <c r="F224" s="133">
        <v>59057.39</v>
      </c>
      <c r="G224" s="133"/>
      <c r="H224" s="133"/>
      <c r="I224" s="124">
        <v>8.1</v>
      </c>
      <c r="J224" s="123">
        <f t="shared" si="36"/>
        <v>2725.3064143977849</v>
      </c>
      <c r="K224" s="125">
        <v>21.67</v>
      </c>
      <c r="L224" s="126">
        <v>0</v>
      </c>
      <c r="M224" s="125">
        <f t="shared" si="37"/>
        <v>59057.390000000007</v>
      </c>
      <c r="N224" s="126">
        <f t="shared" si="38"/>
        <v>0</v>
      </c>
      <c r="O224" s="127">
        <f t="shared" si="42"/>
        <v>59057.390000000007</v>
      </c>
      <c r="P224" s="127">
        <v>0</v>
      </c>
      <c r="Q224" s="128">
        <f t="shared" si="43"/>
        <v>1694.95</v>
      </c>
      <c r="R224" s="128">
        <f t="shared" si="44"/>
        <v>1795.34</v>
      </c>
      <c r="S224" s="123">
        <f t="shared" si="39"/>
        <v>3309.26</v>
      </c>
      <c r="T224" s="147">
        <v>0</v>
      </c>
      <c r="U224" s="128">
        <f t="shared" si="45"/>
        <v>4193.07</v>
      </c>
      <c r="V224" s="128">
        <f t="shared" si="46"/>
        <v>4187.17</v>
      </c>
      <c r="W224" s="128">
        <f t="shared" si="47"/>
        <v>679.16</v>
      </c>
      <c r="X224" s="128">
        <f t="shared" si="40"/>
        <v>6799.55</v>
      </c>
      <c r="Y224" s="128">
        <f t="shared" si="41"/>
        <v>52257.840000000004</v>
      </c>
    </row>
    <row r="225" spans="1:25" s="129" customFormat="1" ht="51.95" customHeight="1" x14ac:dyDescent="0.25">
      <c r="A225" s="119">
        <v>359</v>
      </c>
      <c r="B225" s="145" t="s">
        <v>317</v>
      </c>
      <c r="C225" s="146" t="s">
        <v>138</v>
      </c>
      <c r="D225" s="122">
        <v>7.91</v>
      </c>
      <c r="E225" s="146" t="s">
        <v>310</v>
      </c>
      <c r="F225" s="133">
        <v>39371.599999999999</v>
      </c>
      <c r="G225" s="133"/>
      <c r="H225" s="133"/>
      <c r="I225" s="124">
        <v>0</v>
      </c>
      <c r="J225" s="123">
        <f t="shared" si="36"/>
        <v>1816.8712505768342</v>
      </c>
      <c r="K225" s="125">
        <v>21.67</v>
      </c>
      <c r="L225" s="126">
        <v>0</v>
      </c>
      <c r="M225" s="125">
        <f t="shared" si="37"/>
        <v>39371.599999999999</v>
      </c>
      <c r="N225" s="126">
        <f t="shared" si="38"/>
        <v>0</v>
      </c>
      <c r="O225" s="127">
        <f t="shared" si="42"/>
        <v>39371.599999999999</v>
      </c>
      <c r="P225" s="127">
        <v>0</v>
      </c>
      <c r="Q225" s="128">
        <f t="shared" si="43"/>
        <v>1129.96</v>
      </c>
      <c r="R225" s="128">
        <f t="shared" si="44"/>
        <v>1196.9000000000001</v>
      </c>
      <c r="S225" s="123">
        <f t="shared" si="39"/>
        <v>353.96</v>
      </c>
      <c r="T225" s="147">
        <v>0</v>
      </c>
      <c r="U225" s="128">
        <f t="shared" si="45"/>
        <v>2795.38</v>
      </c>
      <c r="V225" s="128">
        <f t="shared" si="46"/>
        <v>2791.45</v>
      </c>
      <c r="W225" s="128">
        <f t="shared" si="47"/>
        <v>452.77</v>
      </c>
      <c r="X225" s="128">
        <f t="shared" si="40"/>
        <v>2680.82</v>
      </c>
      <c r="Y225" s="128">
        <f t="shared" si="41"/>
        <v>36690.78</v>
      </c>
    </row>
    <row r="226" spans="1:25" s="129" customFormat="1" ht="51.95" customHeight="1" x14ac:dyDescent="0.25">
      <c r="A226" s="119">
        <v>156</v>
      </c>
      <c r="B226" s="145" t="s">
        <v>318</v>
      </c>
      <c r="C226" s="146" t="s">
        <v>181</v>
      </c>
      <c r="D226" s="122">
        <v>7.92</v>
      </c>
      <c r="E226" s="146" t="s">
        <v>319</v>
      </c>
      <c r="F226" s="133">
        <v>196857.95</v>
      </c>
      <c r="G226" s="133"/>
      <c r="H226" s="133"/>
      <c r="I226" s="124">
        <v>0</v>
      </c>
      <c r="J226" s="123">
        <f t="shared" si="36"/>
        <v>9084.3539455468381</v>
      </c>
      <c r="K226" s="125">
        <v>21.67</v>
      </c>
      <c r="L226" s="126">
        <v>0</v>
      </c>
      <c r="M226" s="125">
        <f t="shared" si="37"/>
        <v>196857.94999999998</v>
      </c>
      <c r="N226" s="126">
        <f t="shared" si="38"/>
        <v>0</v>
      </c>
      <c r="O226" s="127">
        <f t="shared" si="42"/>
        <v>196857.94999999998</v>
      </c>
      <c r="P226" s="127">
        <v>0</v>
      </c>
      <c r="Q226" s="128">
        <f t="shared" si="43"/>
        <v>5649.82</v>
      </c>
      <c r="R226" s="128">
        <f t="shared" si="44"/>
        <v>4943.8</v>
      </c>
      <c r="S226" s="123">
        <f t="shared" si="39"/>
        <v>35149.019999999997</v>
      </c>
      <c r="T226" s="147">
        <v>0</v>
      </c>
      <c r="U226" s="128">
        <f t="shared" si="45"/>
        <v>13976.91</v>
      </c>
      <c r="V226" s="128">
        <f t="shared" si="46"/>
        <v>11530.11</v>
      </c>
      <c r="W226" s="128">
        <f t="shared" si="47"/>
        <v>748.08</v>
      </c>
      <c r="X226" s="128">
        <f t="shared" si="40"/>
        <v>45742.64</v>
      </c>
      <c r="Y226" s="128">
        <f t="shared" si="41"/>
        <v>151115.31</v>
      </c>
    </row>
    <row r="227" spans="1:25" s="129" customFormat="1" ht="51.95" customHeight="1" x14ac:dyDescent="0.25">
      <c r="A227" s="119">
        <v>157</v>
      </c>
      <c r="B227" s="145" t="s">
        <v>320</v>
      </c>
      <c r="C227" s="146" t="s">
        <v>158</v>
      </c>
      <c r="D227" s="122">
        <v>7.92</v>
      </c>
      <c r="E227" s="146" t="s">
        <v>319</v>
      </c>
      <c r="F227" s="133">
        <v>137800.57</v>
      </c>
      <c r="G227" s="133"/>
      <c r="H227" s="147">
        <f>G227/21.67</f>
        <v>0</v>
      </c>
      <c r="I227" s="124">
        <v>0</v>
      </c>
      <c r="J227" s="123">
        <f t="shared" si="36"/>
        <v>6359.0479926165208</v>
      </c>
      <c r="K227" s="125">
        <v>21.67</v>
      </c>
      <c r="L227" s="126">
        <v>0</v>
      </c>
      <c r="M227" s="125">
        <f t="shared" si="37"/>
        <v>137800.57</v>
      </c>
      <c r="N227" s="126">
        <f t="shared" si="38"/>
        <v>0</v>
      </c>
      <c r="O227" s="127">
        <f t="shared" si="42"/>
        <v>137800.57</v>
      </c>
      <c r="P227" s="127">
        <v>0</v>
      </c>
      <c r="Q227" s="128">
        <f t="shared" si="43"/>
        <v>3954.88</v>
      </c>
      <c r="R227" s="128">
        <f t="shared" si="44"/>
        <v>4189.1400000000003</v>
      </c>
      <c r="S227" s="123">
        <f t="shared" si="39"/>
        <v>20997.07</v>
      </c>
      <c r="T227" s="147">
        <v>0</v>
      </c>
      <c r="U227" s="128">
        <f t="shared" si="45"/>
        <v>9783.84</v>
      </c>
      <c r="V227" s="128">
        <f t="shared" si="46"/>
        <v>9770.06</v>
      </c>
      <c r="W227" s="128">
        <f t="shared" si="47"/>
        <v>748.08</v>
      </c>
      <c r="X227" s="128">
        <f t="shared" si="40"/>
        <v>29141.09</v>
      </c>
      <c r="Y227" s="128">
        <f t="shared" si="41"/>
        <v>108659.48000000001</v>
      </c>
    </row>
    <row r="228" spans="1:25" s="129" customFormat="1" ht="51.95" customHeight="1" x14ac:dyDescent="0.25">
      <c r="A228" s="119">
        <v>158</v>
      </c>
      <c r="B228" s="145" t="s">
        <v>321</v>
      </c>
      <c r="C228" s="146" t="s">
        <v>92</v>
      </c>
      <c r="D228" s="122">
        <v>7.92</v>
      </c>
      <c r="E228" s="146" t="s">
        <v>319</v>
      </c>
      <c r="F228" s="133">
        <v>32809.660000000003</v>
      </c>
      <c r="G228" s="133"/>
      <c r="H228" s="133"/>
      <c r="I228" s="124">
        <v>0</v>
      </c>
      <c r="J228" s="123">
        <f t="shared" si="36"/>
        <v>1514.0590678357175</v>
      </c>
      <c r="K228" s="125">
        <v>21.67</v>
      </c>
      <c r="L228" s="126">
        <v>0</v>
      </c>
      <c r="M228" s="125">
        <f t="shared" si="37"/>
        <v>32809.660000000003</v>
      </c>
      <c r="N228" s="126">
        <f t="shared" si="38"/>
        <v>0</v>
      </c>
      <c r="O228" s="127">
        <f t="shared" si="42"/>
        <v>32809.660000000003</v>
      </c>
      <c r="P228" s="127">
        <v>0</v>
      </c>
      <c r="Q228" s="128">
        <f t="shared" si="43"/>
        <v>941.64</v>
      </c>
      <c r="R228" s="128">
        <f t="shared" si="44"/>
        <v>997.41</v>
      </c>
      <c r="S228" s="123">
        <f t="shared" si="39"/>
        <v>0</v>
      </c>
      <c r="T228" s="147">
        <v>0</v>
      </c>
      <c r="U228" s="128">
        <f t="shared" si="45"/>
        <v>2329.4899999999998</v>
      </c>
      <c r="V228" s="128">
        <f t="shared" si="46"/>
        <v>2326.1999999999998</v>
      </c>
      <c r="W228" s="128">
        <f t="shared" si="47"/>
        <v>377.31</v>
      </c>
      <c r="X228" s="128">
        <f t="shared" si="40"/>
        <v>1939.05</v>
      </c>
      <c r="Y228" s="128">
        <f t="shared" si="41"/>
        <v>30870.610000000004</v>
      </c>
    </row>
    <row r="229" spans="1:25" s="129" customFormat="1" ht="51.95" customHeight="1" x14ac:dyDescent="0.25">
      <c r="A229" s="119">
        <v>168</v>
      </c>
      <c r="B229" s="145" t="s">
        <v>322</v>
      </c>
      <c r="C229" s="146" t="s">
        <v>181</v>
      </c>
      <c r="D229" s="122">
        <v>7.93</v>
      </c>
      <c r="E229" s="146" t="s">
        <v>323</v>
      </c>
      <c r="F229" s="133">
        <v>196857.95</v>
      </c>
      <c r="G229" s="133"/>
      <c r="H229" s="133"/>
      <c r="I229" s="124">
        <v>0</v>
      </c>
      <c r="J229" s="123">
        <f t="shared" si="36"/>
        <v>9084.3539455468381</v>
      </c>
      <c r="K229" s="125">
        <v>21.67</v>
      </c>
      <c r="L229" s="126">
        <v>0</v>
      </c>
      <c r="M229" s="125">
        <f t="shared" si="37"/>
        <v>196857.94999999998</v>
      </c>
      <c r="N229" s="126">
        <f t="shared" si="38"/>
        <v>0</v>
      </c>
      <c r="O229" s="127">
        <f t="shared" si="42"/>
        <v>196857.94999999998</v>
      </c>
      <c r="P229" s="127">
        <f>2380.24+160+160</f>
        <v>2700.24</v>
      </c>
      <c r="Q229" s="128">
        <f t="shared" si="43"/>
        <v>5649.82</v>
      </c>
      <c r="R229" s="128">
        <f t="shared" si="44"/>
        <v>4943.8</v>
      </c>
      <c r="S229" s="123">
        <f t="shared" si="39"/>
        <v>34473.96</v>
      </c>
      <c r="T229" s="147">
        <v>0</v>
      </c>
      <c r="U229" s="128">
        <f t="shared" si="45"/>
        <v>13976.91</v>
      </c>
      <c r="V229" s="128">
        <f t="shared" si="46"/>
        <v>11530.11</v>
      </c>
      <c r="W229" s="128">
        <f t="shared" si="47"/>
        <v>748.08</v>
      </c>
      <c r="X229" s="128">
        <f t="shared" si="40"/>
        <v>47767.82</v>
      </c>
      <c r="Y229" s="128">
        <f t="shared" si="41"/>
        <v>149090.12999999998</v>
      </c>
    </row>
    <row r="230" spans="1:25" s="129" customFormat="1" ht="51.95" customHeight="1" x14ac:dyDescent="0.25">
      <c r="A230" s="119">
        <v>170</v>
      </c>
      <c r="B230" s="145" t="s">
        <v>324</v>
      </c>
      <c r="C230" s="146" t="s">
        <v>325</v>
      </c>
      <c r="D230" s="122">
        <v>7.93</v>
      </c>
      <c r="E230" s="146" t="s">
        <v>323</v>
      </c>
      <c r="F230" s="133">
        <v>111552.84</v>
      </c>
      <c r="G230" s="133"/>
      <c r="H230" s="133"/>
      <c r="I230" s="124">
        <v>0</v>
      </c>
      <c r="J230" s="123">
        <f t="shared" si="36"/>
        <v>5147.800646054453</v>
      </c>
      <c r="K230" s="125">
        <v>21.67</v>
      </c>
      <c r="L230" s="126">
        <v>0</v>
      </c>
      <c r="M230" s="125">
        <f t="shared" si="37"/>
        <v>111552.84000000001</v>
      </c>
      <c r="N230" s="126">
        <f t="shared" si="38"/>
        <v>0</v>
      </c>
      <c r="O230" s="127">
        <f t="shared" si="42"/>
        <v>111552.84000000001</v>
      </c>
      <c r="P230" s="127">
        <f>1190.12+160</f>
        <v>1350.12</v>
      </c>
      <c r="Q230" s="128">
        <f t="shared" si="43"/>
        <v>3201.57</v>
      </c>
      <c r="R230" s="128">
        <f t="shared" si="44"/>
        <v>3391.21</v>
      </c>
      <c r="S230" s="123">
        <f t="shared" si="39"/>
        <v>14485.42</v>
      </c>
      <c r="T230" s="147">
        <v>0</v>
      </c>
      <c r="U230" s="128">
        <f t="shared" si="45"/>
        <v>7920.25</v>
      </c>
      <c r="V230" s="128">
        <f t="shared" si="46"/>
        <v>7909.1</v>
      </c>
      <c r="W230" s="128">
        <f t="shared" si="47"/>
        <v>748.08</v>
      </c>
      <c r="X230" s="128">
        <f t="shared" si="40"/>
        <v>22428.32</v>
      </c>
      <c r="Y230" s="128">
        <f t="shared" si="41"/>
        <v>89124.520000000019</v>
      </c>
    </row>
    <row r="231" spans="1:25" s="129" customFormat="1" ht="51.95" customHeight="1" x14ac:dyDescent="0.25">
      <c r="A231" s="119">
        <v>169</v>
      </c>
      <c r="B231" s="145" t="s">
        <v>326</v>
      </c>
      <c r="C231" s="146" t="s">
        <v>327</v>
      </c>
      <c r="D231" s="122">
        <v>7.93</v>
      </c>
      <c r="E231" s="146" t="s">
        <v>323</v>
      </c>
      <c r="F231" s="133">
        <v>111552.84</v>
      </c>
      <c r="G231" s="133"/>
      <c r="H231" s="133"/>
      <c r="I231" s="124">
        <v>0</v>
      </c>
      <c r="J231" s="123">
        <f t="shared" si="36"/>
        <v>5147.800646054453</v>
      </c>
      <c r="K231" s="125">
        <v>21.67</v>
      </c>
      <c r="L231" s="126">
        <v>0</v>
      </c>
      <c r="M231" s="125">
        <f t="shared" si="37"/>
        <v>111552.84000000001</v>
      </c>
      <c r="N231" s="126">
        <f t="shared" si="38"/>
        <v>0</v>
      </c>
      <c r="O231" s="127">
        <f t="shared" si="42"/>
        <v>111552.84000000001</v>
      </c>
      <c r="P231" s="127">
        <v>0</v>
      </c>
      <c r="Q231" s="128">
        <f t="shared" si="43"/>
        <v>3201.57</v>
      </c>
      <c r="R231" s="128">
        <f t="shared" si="44"/>
        <v>3391.21</v>
      </c>
      <c r="S231" s="123">
        <f t="shared" si="39"/>
        <v>14822.95</v>
      </c>
      <c r="T231" s="147">
        <v>0</v>
      </c>
      <c r="U231" s="128">
        <f t="shared" si="45"/>
        <v>7920.25</v>
      </c>
      <c r="V231" s="128">
        <f t="shared" si="46"/>
        <v>7909.1</v>
      </c>
      <c r="W231" s="128">
        <f t="shared" si="47"/>
        <v>748.08</v>
      </c>
      <c r="X231" s="128">
        <f t="shared" si="40"/>
        <v>21415.730000000003</v>
      </c>
      <c r="Y231" s="128">
        <f t="shared" si="41"/>
        <v>90137.110000000015</v>
      </c>
    </row>
    <row r="232" spans="1:25" s="129" customFormat="1" ht="51.95" customHeight="1" x14ac:dyDescent="0.25">
      <c r="A232" s="119">
        <v>171</v>
      </c>
      <c r="B232" s="145" t="s">
        <v>328</v>
      </c>
      <c r="C232" s="146" t="s">
        <v>329</v>
      </c>
      <c r="D232" s="122">
        <v>7.93</v>
      </c>
      <c r="E232" s="146" t="s">
        <v>323</v>
      </c>
      <c r="F232" s="133">
        <v>111552.84</v>
      </c>
      <c r="G232" s="133"/>
      <c r="H232" s="133"/>
      <c r="I232" s="124">
        <v>0</v>
      </c>
      <c r="J232" s="123">
        <f t="shared" si="36"/>
        <v>5147.800646054453</v>
      </c>
      <c r="K232" s="125">
        <v>21.67</v>
      </c>
      <c r="L232" s="126">
        <v>0</v>
      </c>
      <c r="M232" s="125">
        <f t="shared" si="37"/>
        <v>111552.84000000001</v>
      </c>
      <c r="N232" s="126">
        <f t="shared" si="38"/>
        <v>0</v>
      </c>
      <c r="O232" s="127">
        <f t="shared" si="42"/>
        <v>111552.84000000001</v>
      </c>
      <c r="P232" s="127">
        <v>0</v>
      </c>
      <c r="Q232" s="128">
        <f t="shared" si="43"/>
        <v>3201.57</v>
      </c>
      <c r="R232" s="128">
        <f t="shared" si="44"/>
        <v>3391.21</v>
      </c>
      <c r="S232" s="123">
        <f t="shared" si="39"/>
        <v>14822.95</v>
      </c>
      <c r="T232" s="147">
        <v>0</v>
      </c>
      <c r="U232" s="128">
        <f t="shared" si="45"/>
        <v>7920.25</v>
      </c>
      <c r="V232" s="128">
        <f t="shared" si="46"/>
        <v>7909.1</v>
      </c>
      <c r="W232" s="128">
        <f t="shared" si="47"/>
        <v>748.08</v>
      </c>
      <c r="X232" s="128">
        <f t="shared" si="40"/>
        <v>21415.730000000003</v>
      </c>
      <c r="Y232" s="128">
        <f t="shared" si="41"/>
        <v>90137.110000000015</v>
      </c>
    </row>
    <row r="233" spans="1:25" s="129" customFormat="1" ht="51.95" customHeight="1" x14ac:dyDescent="0.25">
      <c r="A233" s="119">
        <v>172</v>
      </c>
      <c r="B233" s="145" t="s">
        <v>330</v>
      </c>
      <c r="C233" s="146" t="s">
        <v>331</v>
      </c>
      <c r="D233" s="122">
        <v>7.93</v>
      </c>
      <c r="E233" s="146" t="s">
        <v>323</v>
      </c>
      <c r="F233" s="133">
        <v>98428.97</v>
      </c>
      <c r="G233" s="133"/>
      <c r="H233" s="133"/>
      <c r="I233" s="124">
        <v>0</v>
      </c>
      <c r="J233" s="123">
        <f t="shared" si="36"/>
        <v>4542.1767420396855</v>
      </c>
      <c r="K233" s="125">
        <v>21.67</v>
      </c>
      <c r="L233" s="126">
        <v>0</v>
      </c>
      <c r="M233" s="125">
        <f t="shared" si="37"/>
        <v>98428.969999999987</v>
      </c>
      <c r="N233" s="126">
        <f t="shared" si="38"/>
        <v>0</v>
      </c>
      <c r="O233" s="127">
        <f t="shared" si="42"/>
        <v>98428.969999999987</v>
      </c>
      <c r="P233" s="127">
        <v>0</v>
      </c>
      <c r="Q233" s="128">
        <f t="shared" si="43"/>
        <v>2824.91</v>
      </c>
      <c r="R233" s="128">
        <f t="shared" si="44"/>
        <v>2992.24</v>
      </c>
      <c r="S233" s="123">
        <f t="shared" si="39"/>
        <v>11735.89</v>
      </c>
      <c r="T233" s="147">
        <v>2135.3000000000002</v>
      </c>
      <c r="U233" s="128">
        <f t="shared" si="45"/>
        <v>6988.46</v>
      </c>
      <c r="V233" s="128">
        <f t="shared" si="46"/>
        <v>6978.61</v>
      </c>
      <c r="W233" s="128">
        <f t="shared" si="47"/>
        <v>748.08</v>
      </c>
      <c r="X233" s="128">
        <f t="shared" si="40"/>
        <v>19688.34</v>
      </c>
      <c r="Y233" s="128">
        <f t="shared" si="41"/>
        <v>78740.62999999999</v>
      </c>
    </row>
    <row r="234" spans="1:25" s="129" customFormat="1" ht="51.95" customHeight="1" x14ac:dyDescent="0.25">
      <c r="A234" s="119">
        <v>173</v>
      </c>
      <c r="B234" s="145" t="s">
        <v>332</v>
      </c>
      <c r="C234" s="146" t="s">
        <v>333</v>
      </c>
      <c r="D234" s="122">
        <v>7.93</v>
      </c>
      <c r="E234" s="146" t="s">
        <v>323</v>
      </c>
      <c r="F234" s="133">
        <v>85305.11</v>
      </c>
      <c r="G234" s="133"/>
      <c r="H234" s="133"/>
      <c r="I234" s="124">
        <v>0</v>
      </c>
      <c r="J234" s="123">
        <f t="shared" si="36"/>
        <v>3936.5532994923856</v>
      </c>
      <c r="K234" s="125">
        <v>21.67</v>
      </c>
      <c r="L234" s="126">
        <v>0</v>
      </c>
      <c r="M234" s="125">
        <f t="shared" si="37"/>
        <v>85305.11</v>
      </c>
      <c r="N234" s="126">
        <f t="shared" si="38"/>
        <v>0</v>
      </c>
      <c r="O234" s="127">
        <f t="shared" si="42"/>
        <v>85305.11</v>
      </c>
      <c r="P234" s="127">
        <v>0</v>
      </c>
      <c r="Q234" s="128">
        <f t="shared" si="43"/>
        <v>2448.2600000000002</v>
      </c>
      <c r="R234" s="128">
        <f t="shared" si="44"/>
        <v>2593.2800000000002</v>
      </c>
      <c r="S234" s="123">
        <f t="shared" si="39"/>
        <v>8648.83</v>
      </c>
      <c r="T234" s="147">
        <v>2838.24</v>
      </c>
      <c r="U234" s="128">
        <f t="shared" si="45"/>
        <v>6056.66</v>
      </c>
      <c r="V234" s="128">
        <f t="shared" si="46"/>
        <v>6048.13</v>
      </c>
      <c r="W234" s="128">
        <f t="shared" si="47"/>
        <v>748.08</v>
      </c>
      <c r="X234" s="128">
        <f t="shared" si="40"/>
        <v>16528.61</v>
      </c>
      <c r="Y234" s="128">
        <f t="shared" si="41"/>
        <v>68776.5</v>
      </c>
    </row>
    <row r="235" spans="1:25" s="129" customFormat="1" ht="51.95" customHeight="1" x14ac:dyDescent="0.25">
      <c r="A235" s="119">
        <v>174</v>
      </c>
      <c r="B235" s="145" t="s">
        <v>334</v>
      </c>
      <c r="C235" s="146" t="s">
        <v>333</v>
      </c>
      <c r="D235" s="122">
        <v>7.93</v>
      </c>
      <c r="E235" s="146" t="s">
        <v>323</v>
      </c>
      <c r="F235" s="133">
        <v>85305.11</v>
      </c>
      <c r="G235" s="133"/>
      <c r="H235" s="133"/>
      <c r="I235" s="124">
        <v>0</v>
      </c>
      <c r="J235" s="123">
        <f t="shared" si="36"/>
        <v>3936.5532994923856</v>
      </c>
      <c r="K235" s="125">
        <v>21.67</v>
      </c>
      <c r="L235" s="126">
        <v>0</v>
      </c>
      <c r="M235" s="125">
        <f t="shared" si="37"/>
        <v>85305.11</v>
      </c>
      <c r="N235" s="126">
        <f t="shared" si="38"/>
        <v>0</v>
      </c>
      <c r="O235" s="127">
        <f t="shared" si="42"/>
        <v>85305.11</v>
      </c>
      <c r="P235" s="127">
        <f>1190.12+160</f>
        <v>1350.12</v>
      </c>
      <c r="Q235" s="128">
        <f t="shared" si="43"/>
        <v>2448.2600000000002</v>
      </c>
      <c r="R235" s="128">
        <f t="shared" si="44"/>
        <v>2593.2800000000002</v>
      </c>
      <c r="S235" s="123">
        <f t="shared" si="39"/>
        <v>8311.2999999999993</v>
      </c>
      <c r="T235" s="147">
        <v>0</v>
      </c>
      <c r="U235" s="128">
        <f t="shared" si="45"/>
        <v>6056.66</v>
      </c>
      <c r="V235" s="128">
        <f t="shared" si="46"/>
        <v>6048.13</v>
      </c>
      <c r="W235" s="128">
        <f t="shared" si="47"/>
        <v>748.08</v>
      </c>
      <c r="X235" s="128">
        <f t="shared" si="40"/>
        <v>14702.96</v>
      </c>
      <c r="Y235" s="128">
        <f t="shared" si="41"/>
        <v>70602.149999999994</v>
      </c>
    </row>
    <row r="236" spans="1:25" s="129" customFormat="1" ht="51.95" customHeight="1" x14ac:dyDescent="0.25">
      <c r="A236" s="119">
        <v>176</v>
      </c>
      <c r="B236" s="145" t="s">
        <v>335</v>
      </c>
      <c r="C236" s="146" t="s">
        <v>336</v>
      </c>
      <c r="D236" s="122">
        <v>7.93</v>
      </c>
      <c r="E236" s="146" t="s">
        <v>323</v>
      </c>
      <c r="F236" s="133">
        <v>70000</v>
      </c>
      <c r="G236" s="133"/>
      <c r="H236" s="133"/>
      <c r="I236" s="124">
        <v>0</v>
      </c>
      <c r="J236" s="123">
        <f t="shared" si="36"/>
        <v>3230.2722658052603</v>
      </c>
      <c r="K236" s="125">
        <v>21.67</v>
      </c>
      <c r="L236" s="126">
        <v>0</v>
      </c>
      <c r="M236" s="125">
        <f t="shared" si="37"/>
        <v>70000</v>
      </c>
      <c r="N236" s="126">
        <f t="shared" si="38"/>
        <v>0</v>
      </c>
      <c r="O236" s="127">
        <f t="shared" si="42"/>
        <v>70000</v>
      </c>
      <c r="P236" s="127">
        <f>1190.12+160</f>
        <v>1350.12</v>
      </c>
      <c r="Q236" s="128">
        <f t="shared" si="43"/>
        <v>2009</v>
      </c>
      <c r="R236" s="128">
        <f t="shared" si="44"/>
        <v>2128</v>
      </c>
      <c r="S236" s="123">
        <f t="shared" si="39"/>
        <v>5098.42</v>
      </c>
      <c r="T236" s="147">
        <v>0</v>
      </c>
      <c r="U236" s="128">
        <f t="shared" si="45"/>
        <v>4970</v>
      </c>
      <c r="V236" s="128">
        <f t="shared" si="46"/>
        <v>4963</v>
      </c>
      <c r="W236" s="128">
        <f t="shared" si="47"/>
        <v>748.08</v>
      </c>
      <c r="X236" s="128">
        <f t="shared" si="40"/>
        <v>10585.54</v>
      </c>
      <c r="Y236" s="128">
        <f t="shared" si="41"/>
        <v>59414.46</v>
      </c>
    </row>
    <row r="237" spans="1:25" s="129" customFormat="1" ht="51.95" customHeight="1" x14ac:dyDescent="0.25">
      <c r="A237" s="119">
        <v>177</v>
      </c>
      <c r="B237" s="145" t="s">
        <v>337</v>
      </c>
      <c r="C237" s="146" t="s">
        <v>338</v>
      </c>
      <c r="D237" s="122">
        <v>7.93</v>
      </c>
      <c r="E237" s="146" t="s">
        <v>323</v>
      </c>
      <c r="F237" s="133">
        <v>52495.45</v>
      </c>
      <c r="G237" s="133"/>
      <c r="H237" s="133"/>
      <c r="I237" s="124">
        <v>0</v>
      </c>
      <c r="J237" s="123">
        <f t="shared" si="36"/>
        <v>2422.494231656668</v>
      </c>
      <c r="K237" s="125">
        <v>21.67</v>
      </c>
      <c r="L237" s="126">
        <v>0</v>
      </c>
      <c r="M237" s="125">
        <f t="shared" si="37"/>
        <v>52495.45</v>
      </c>
      <c r="N237" s="126">
        <f t="shared" si="38"/>
        <v>0</v>
      </c>
      <c r="O237" s="127">
        <f t="shared" si="42"/>
        <v>52495.45</v>
      </c>
      <c r="P237" s="127">
        <v>0</v>
      </c>
      <c r="Q237" s="128">
        <f t="shared" si="43"/>
        <v>1506.62</v>
      </c>
      <c r="R237" s="128">
        <f t="shared" si="44"/>
        <v>1595.86</v>
      </c>
      <c r="S237" s="123">
        <f t="shared" si="39"/>
        <v>2206.19</v>
      </c>
      <c r="T237" s="147">
        <v>2128.6799999999998</v>
      </c>
      <c r="U237" s="128">
        <f t="shared" si="45"/>
        <v>3727.18</v>
      </c>
      <c r="V237" s="128">
        <f t="shared" si="46"/>
        <v>3721.93</v>
      </c>
      <c r="W237" s="128">
        <f t="shared" si="47"/>
        <v>603.70000000000005</v>
      </c>
      <c r="X237" s="128">
        <f t="shared" si="40"/>
        <v>7437.35</v>
      </c>
      <c r="Y237" s="128">
        <f t="shared" si="41"/>
        <v>45058.1</v>
      </c>
    </row>
    <row r="238" spans="1:25" s="129" customFormat="1" ht="51.95" customHeight="1" x14ac:dyDescent="0.25">
      <c r="A238" s="119">
        <v>178</v>
      </c>
      <c r="B238" s="145" t="s">
        <v>339</v>
      </c>
      <c r="C238" s="146" t="s">
        <v>338</v>
      </c>
      <c r="D238" s="122">
        <v>7.93</v>
      </c>
      <c r="E238" s="146" t="s">
        <v>323</v>
      </c>
      <c r="F238" s="133">
        <v>52495.45</v>
      </c>
      <c r="G238" s="133"/>
      <c r="H238" s="133"/>
      <c r="I238" s="124">
        <v>0</v>
      </c>
      <c r="J238" s="123">
        <f t="shared" si="36"/>
        <v>2422.494231656668</v>
      </c>
      <c r="K238" s="125">
        <v>21.67</v>
      </c>
      <c r="L238" s="126">
        <v>0</v>
      </c>
      <c r="M238" s="125">
        <f t="shared" si="37"/>
        <v>52495.45</v>
      </c>
      <c r="N238" s="126">
        <f t="shared" si="38"/>
        <v>0</v>
      </c>
      <c r="O238" s="127">
        <f t="shared" si="42"/>
        <v>52495.45</v>
      </c>
      <c r="P238" s="127">
        <v>0</v>
      </c>
      <c r="Q238" s="128">
        <f t="shared" si="43"/>
        <v>1506.62</v>
      </c>
      <c r="R238" s="128">
        <f t="shared" si="44"/>
        <v>1595.86</v>
      </c>
      <c r="S238" s="123">
        <f t="shared" si="39"/>
        <v>2206.19</v>
      </c>
      <c r="T238" s="147">
        <v>0</v>
      </c>
      <c r="U238" s="128">
        <f t="shared" si="45"/>
        <v>3727.18</v>
      </c>
      <c r="V238" s="128">
        <f t="shared" si="46"/>
        <v>3721.93</v>
      </c>
      <c r="W238" s="128">
        <f t="shared" si="47"/>
        <v>603.70000000000005</v>
      </c>
      <c r="X238" s="128">
        <f t="shared" si="40"/>
        <v>5308.67</v>
      </c>
      <c r="Y238" s="128">
        <f t="shared" si="41"/>
        <v>47186.78</v>
      </c>
    </row>
    <row r="239" spans="1:25" s="129" customFormat="1" ht="51.95" customHeight="1" x14ac:dyDescent="0.25">
      <c r="A239" s="119">
        <v>179</v>
      </c>
      <c r="B239" s="145" t="s">
        <v>340</v>
      </c>
      <c r="C239" s="146" t="s">
        <v>136</v>
      </c>
      <c r="D239" s="122">
        <v>7.93</v>
      </c>
      <c r="E239" s="146" t="s">
        <v>323</v>
      </c>
      <c r="F239" s="133">
        <v>45933.54</v>
      </c>
      <c r="G239" s="133"/>
      <c r="H239" s="133"/>
      <c r="I239" s="124">
        <v>0</v>
      </c>
      <c r="J239" s="123">
        <f t="shared" si="36"/>
        <v>2119.6834333179509</v>
      </c>
      <c r="K239" s="125">
        <v>21.67</v>
      </c>
      <c r="L239" s="126">
        <v>0</v>
      </c>
      <c r="M239" s="125">
        <f t="shared" si="37"/>
        <v>45933.54</v>
      </c>
      <c r="N239" s="126">
        <f t="shared" si="38"/>
        <v>0</v>
      </c>
      <c r="O239" s="127">
        <f t="shared" si="42"/>
        <v>45933.54</v>
      </c>
      <c r="P239" s="127">
        <v>0</v>
      </c>
      <c r="Q239" s="128">
        <f t="shared" si="43"/>
        <v>1318.29</v>
      </c>
      <c r="R239" s="128">
        <f t="shared" si="44"/>
        <v>1396.38</v>
      </c>
      <c r="S239" s="123">
        <f t="shared" si="39"/>
        <v>1280.08</v>
      </c>
      <c r="T239" s="147">
        <v>1425.74</v>
      </c>
      <c r="U239" s="128">
        <f t="shared" si="45"/>
        <v>3261.28</v>
      </c>
      <c r="V239" s="128">
        <f t="shared" si="46"/>
        <v>3256.69</v>
      </c>
      <c r="W239" s="128">
        <f t="shared" si="47"/>
        <v>528.24</v>
      </c>
      <c r="X239" s="128">
        <f t="shared" si="40"/>
        <v>5420.49</v>
      </c>
      <c r="Y239" s="128">
        <f t="shared" si="41"/>
        <v>40513.050000000003</v>
      </c>
    </row>
    <row r="240" spans="1:25" s="129" customFormat="1" ht="51.95" customHeight="1" x14ac:dyDescent="0.25">
      <c r="A240" s="119">
        <v>180</v>
      </c>
      <c r="B240" s="145" t="s">
        <v>341</v>
      </c>
      <c r="C240" s="146" t="s">
        <v>136</v>
      </c>
      <c r="D240" s="122">
        <v>7.93</v>
      </c>
      <c r="E240" s="146" t="s">
        <v>323</v>
      </c>
      <c r="F240" s="133">
        <v>45933.54</v>
      </c>
      <c r="G240" s="133"/>
      <c r="H240" s="133"/>
      <c r="I240" s="124">
        <v>0</v>
      </c>
      <c r="J240" s="123">
        <f>F240/21.67</f>
        <v>2119.6834333179509</v>
      </c>
      <c r="K240" s="125">
        <v>21.67</v>
      </c>
      <c r="L240" s="126">
        <v>0</v>
      </c>
      <c r="M240" s="125">
        <f t="shared" si="37"/>
        <v>45933.54</v>
      </c>
      <c r="N240" s="126">
        <f>J240*L240</f>
        <v>0</v>
      </c>
      <c r="O240" s="127">
        <f>M240+N240</f>
        <v>45933.54</v>
      </c>
      <c r="P240" s="127">
        <v>0</v>
      </c>
      <c r="Q240" s="128">
        <f t="shared" si="43"/>
        <v>1318.29</v>
      </c>
      <c r="R240" s="128">
        <f t="shared" si="44"/>
        <v>1396.38</v>
      </c>
      <c r="S240" s="123">
        <f>ROUND(IF(((O240-P240-Q240-R240)&gt;34685.01)*(( O240-P240-Q240-R240)&lt;52027.43),(((O240-P240-Q240-R240)-34685.01)*0.15),+IF(((O240-P240-Q240-R240)&gt;52027.43)*((O240-P240-Q240-R240)&lt;72260.26),((((O240-P240-Q240-R240)-52027.43)*0.2)+2601.33),+IF((O240-P240-Q240-R240)&gt;72260.26,(((O240-P240-Q240-R240)-72260.26)*25%)+6648,0))),2)</f>
        <v>1280.08</v>
      </c>
      <c r="T240" s="147">
        <v>1432.36</v>
      </c>
      <c r="U240" s="128">
        <f t="shared" si="45"/>
        <v>3261.28</v>
      </c>
      <c r="V240" s="128">
        <f t="shared" si="46"/>
        <v>3256.69</v>
      </c>
      <c r="W240" s="128">
        <f t="shared" si="47"/>
        <v>528.24</v>
      </c>
      <c r="X240" s="128">
        <f>P240+Q240+R240+S240+T240</f>
        <v>5427.11</v>
      </c>
      <c r="Y240" s="128">
        <f>O240-X240</f>
        <v>40506.43</v>
      </c>
    </row>
    <row r="241" spans="1:25" s="129" customFormat="1" ht="51.95" customHeight="1" x14ac:dyDescent="0.25">
      <c r="A241" s="119">
        <v>185</v>
      </c>
      <c r="B241" s="145" t="s">
        <v>342</v>
      </c>
      <c r="C241" s="146" t="s">
        <v>343</v>
      </c>
      <c r="D241" s="122">
        <v>7.93</v>
      </c>
      <c r="E241" s="146" t="s">
        <v>323</v>
      </c>
      <c r="F241" s="133">
        <v>39371.599999999999</v>
      </c>
      <c r="G241" s="133"/>
      <c r="H241" s="133"/>
      <c r="I241" s="124">
        <v>0</v>
      </c>
      <c r="J241" s="123">
        <f t="shared" si="36"/>
        <v>1816.8712505768342</v>
      </c>
      <c r="K241" s="125">
        <v>21.67</v>
      </c>
      <c r="L241" s="126">
        <v>0</v>
      </c>
      <c r="M241" s="125">
        <f t="shared" si="37"/>
        <v>39371.599999999999</v>
      </c>
      <c r="N241" s="126">
        <f t="shared" si="38"/>
        <v>0</v>
      </c>
      <c r="O241" s="127">
        <f t="shared" si="42"/>
        <v>39371.599999999999</v>
      </c>
      <c r="P241" s="127">
        <f>1190.12+160</f>
        <v>1350.12</v>
      </c>
      <c r="Q241" s="128">
        <f t="shared" si="43"/>
        <v>1129.96</v>
      </c>
      <c r="R241" s="128">
        <f t="shared" si="44"/>
        <v>1196.9000000000001</v>
      </c>
      <c r="S241" s="123">
        <f t="shared" si="39"/>
        <v>151.44</v>
      </c>
      <c r="T241" s="147">
        <v>0</v>
      </c>
      <c r="U241" s="128">
        <f t="shared" si="45"/>
        <v>2795.38</v>
      </c>
      <c r="V241" s="128">
        <f t="shared" si="46"/>
        <v>2791.45</v>
      </c>
      <c r="W241" s="128">
        <f t="shared" si="47"/>
        <v>452.77</v>
      </c>
      <c r="X241" s="128">
        <f t="shared" si="40"/>
        <v>3828.42</v>
      </c>
      <c r="Y241" s="128">
        <f t="shared" si="41"/>
        <v>35543.18</v>
      </c>
    </row>
    <row r="242" spans="1:25" s="129" customFormat="1" ht="51.95" customHeight="1" x14ac:dyDescent="0.25">
      <c r="A242" s="119">
        <v>186</v>
      </c>
      <c r="B242" s="145" t="s">
        <v>344</v>
      </c>
      <c r="C242" s="146" t="s">
        <v>343</v>
      </c>
      <c r="D242" s="122">
        <v>7.93</v>
      </c>
      <c r="E242" s="146" t="s">
        <v>323</v>
      </c>
      <c r="F242" s="133">
        <v>39371.599999999999</v>
      </c>
      <c r="G242" s="133"/>
      <c r="H242" s="133"/>
      <c r="I242" s="124">
        <v>0</v>
      </c>
      <c r="J242" s="123">
        <f t="shared" si="36"/>
        <v>1816.8712505768342</v>
      </c>
      <c r="K242" s="125">
        <v>21.67</v>
      </c>
      <c r="L242" s="126">
        <v>0</v>
      </c>
      <c r="M242" s="125">
        <f t="shared" si="37"/>
        <v>39371.599999999999</v>
      </c>
      <c r="N242" s="126">
        <f t="shared" si="38"/>
        <v>0</v>
      </c>
      <c r="O242" s="127">
        <f t="shared" si="42"/>
        <v>39371.599999999999</v>
      </c>
      <c r="P242" s="127">
        <v>0</v>
      </c>
      <c r="Q242" s="128">
        <f t="shared" si="43"/>
        <v>1129.96</v>
      </c>
      <c r="R242" s="128">
        <f t="shared" si="44"/>
        <v>1196.9000000000001</v>
      </c>
      <c r="S242" s="123">
        <f t="shared" si="39"/>
        <v>353.96</v>
      </c>
      <c r="T242" s="147">
        <v>1425.74</v>
      </c>
      <c r="U242" s="128">
        <f t="shared" si="45"/>
        <v>2795.38</v>
      </c>
      <c r="V242" s="128">
        <f t="shared" si="46"/>
        <v>2791.45</v>
      </c>
      <c r="W242" s="128">
        <f t="shared" si="47"/>
        <v>452.77</v>
      </c>
      <c r="X242" s="128">
        <f t="shared" si="40"/>
        <v>4106.5600000000004</v>
      </c>
      <c r="Y242" s="128">
        <f t="shared" si="41"/>
        <v>35265.040000000001</v>
      </c>
    </row>
    <row r="243" spans="1:25" s="129" customFormat="1" ht="51.95" customHeight="1" x14ac:dyDescent="0.25">
      <c r="A243" s="119">
        <v>190</v>
      </c>
      <c r="B243" s="145" t="s">
        <v>345</v>
      </c>
      <c r="C243" s="146" t="s">
        <v>343</v>
      </c>
      <c r="D243" s="122">
        <v>7.93</v>
      </c>
      <c r="E243" s="146" t="s">
        <v>323</v>
      </c>
      <c r="F243" s="133">
        <v>39371.599999999999</v>
      </c>
      <c r="G243" s="133"/>
      <c r="H243" s="133"/>
      <c r="I243" s="124">
        <v>0</v>
      </c>
      <c r="J243" s="123">
        <f t="shared" si="36"/>
        <v>1816.8712505768342</v>
      </c>
      <c r="K243" s="125">
        <v>21.67</v>
      </c>
      <c r="L243" s="126">
        <v>0</v>
      </c>
      <c r="M243" s="125">
        <f t="shared" si="37"/>
        <v>39371.599999999999</v>
      </c>
      <c r="N243" s="126">
        <f t="shared" si="38"/>
        <v>0</v>
      </c>
      <c r="O243" s="127">
        <f t="shared" si="42"/>
        <v>39371.599999999999</v>
      </c>
      <c r="P243" s="127">
        <v>0</v>
      </c>
      <c r="Q243" s="128">
        <f t="shared" si="43"/>
        <v>1129.96</v>
      </c>
      <c r="R243" s="128">
        <f t="shared" si="44"/>
        <v>1196.9000000000001</v>
      </c>
      <c r="S243" s="123">
        <f t="shared" si="39"/>
        <v>353.96</v>
      </c>
      <c r="T243" s="147">
        <v>0</v>
      </c>
      <c r="U243" s="128">
        <f t="shared" si="45"/>
        <v>2795.38</v>
      </c>
      <c r="V243" s="128">
        <f t="shared" si="46"/>
        <v>2791.45</v>
      </c>
      <c r="W243" s="128">
        <f t="shared" si="47"/>
        <v>452.77</v>
      </c>
      <c r="X243" s="128">
        <f t="shared" si="40"/>
        <v>2680.82</v>
      </c>
      <c r="Y243" s="128">
        <f t="shared" si="41"/>
        <v>36690.78</v>
      </c>
    </row>
    <row r="244" spans="1:25" s="129" customFormat="1" ht="51.95" customHeight="1" x14ac:dyDescent="0.25">
      <c r="A244" s="119">
        <v>191</v>
      </c>
      <c r="B244" s="145" t="s">
        <v>346</v>
      </c>
      <c r="C244" s="146" t="s">
        <v>343</v>
      </c>
      <c r="D244" s="122">
        <v>7.93</v>
      </c>
      <c r="E244" s="146" t="s">
        <v>323</v>
      </c>
      <c r="F244" s="133">
        <v>39371.599999999999</v>
      </c>
      <c r="G244" s="133"/>
      <c r="H244" s="133"/>
      <c r="I244" s="124">
        <v>0</v>
      </c>
      <c r="J244" s="123">
        <f t="shared" si="36"/>
        <v>1816.8712505768342</v>
      </c>
      <c r="K244" s="125">
        <v>21.67</v>
      </c>
      <c r="L244" s="126">
        <v>0</v>
      </c>
      <c r="M244" s="125">
        <f t="shared" si="37"/>
        <v>39371.599999999999</v>
      </c>
      <c r="N244" s="126">
        <f t="shared" si="38"/>
        <v>0</v>
      </c>
      <c r="O244" s="127">
        <f t="shared" si="42"/>
        <v>39371.599999999999</v>
      </c>
      <c r="P244" s="127">
        <f>1190.12+160</f>
        <v>1350.12</v>
      </c>
      <c r="Q244" s="128">
        <f t="shared" si="43"/>
        <v>1129.96</v>
      </c>
      <c r="R244" s="128">
        <f t="shared" si="44"/>
        <v>1196.9000000000001</v>
      </c>
      <c r="S244" s="123">
        <f t="shared" si="39"/>
        <v>151.44</v>
      </c>
      <c r="T244" s="147">
        <v>0</v>
      </c>
      <c r="U244" s="128">
        <f t="shared" si="45"/>
        <v>2795.38</v>
      </c>
      <c r="V244" s="128">
        <f t="shared" si="46"/>
        <v>2791.45</v>
      </c>
      <c r="W244" s="128">
        <f t="shared" si="47"/>
        <v>452.77</v>
      </c>
      <c r="X244" s="128">
        <f t="shared" si="40"/>
        <v>3828.42</v>
      </c>
      <c r="Y244" s="128">
        <f t="shared" si="41"/>
        <v>35543.18</v>
      </c>
    </row>
    <row r="245" spans="1:25" s="129" customFormat="1" ht="51.95" customHeight="1" x14ac:dyDescent="0.25">
      <c r="A245" s="119">
        <v>187</v>
      </c>
      <c r="B245" s="145" t="s">
        <v>347</v>
      </c>
      <c r="C245" s="146" t="s">
        <v>138</v>
      </c>
      <c r="D245" s="122">
        <v>7.93</v>
      </c>
      <c r="E245" s="146" t="s">
        <v>323</v>
      </c>
      <c r="F245" s="133">
        <v>39371.599999999999</v>
      </c>
      <c r="G245" s="133"/>
      <c r="H245" s="133"/>
      <c r="I245" s="124">
        <v>0</v>
      </c>
      <c r="J245" s="123">
        <f t="shared" si="36"/>
        <v>1816.8712505768342</v>
      </c>
      <c r="K245" s="125">
        <v>21.67</v>
      </c>
      <c r="L245" s="126">
        <v>0</v>
      </c>
      <c r="M245" s="125">
        <f t="shared" si="37"/>
        <v>39371.599999999999</v>
      </c>
      <c r="N245" s="126">
        <f t="shared" si="38"/>
        <v>0</v>
      </c>
      <c r="O245" s="127">
        <f t="shared" si="42"/>
        <v>39371.599999999999</v>
      </c>
      <c r="P245" s="127">
        <v>0</v>
      </c>
      <c r="Q245" s="128">
        <f t="shared" si="43"/>
        <v>1129.96</v>
      </c>
      <c r="R245" s="128">
        <f t="shared" si="44"/>
        <v>1196.9000000000001</v>
      </c>
      <c r="S245" s="123">
        <f t="shared" si="39"/>
        <v>353.96</v>
      </c>
      <c r="T245" s="147">
        <v>2141.92</v>
      </c>
      <c r="U245" s="128">
        <f t="shared" si="45"/>
        <v>2795.38</v>
      </c>
      <c r="V245" s="128">
        <f t="shared" si="46"/>
        <v>2791.45</v>
      </c>
      <c r="W245" s="128">
        <f t="shared" si="47"/>
        <v>452.77</v>
      </c>
      <c r="X245" s="128">
        <f t="shared" si="40"/>
        <v>4822.74</v>
      </c>
      <c r="Y245" s="128">
        <f t="shared" si="41"/>
        <v>34548.86</v>
      </c>
    </row>
    <row r="246" spans="1:25" s="129" customFormat="1" ht="51.95" customHeight="1" x14ac:dyDescent="0.25">
      <c r="A246" s="119">
        <v>366</v>
      </c>
      <c r="B246" s="145" t="s">
        <v>348</v>
      </c>
      <c r="C246" s="146" t="s">
        <v>296</v>
      </c>
      <c r="D246" s="122">
        <v>7.93</v>
      </c>
      <c r="E246" s="146" t="s">
        <v>323</v>
      </c>
      <c r="F246" s="133">
        <v>39371.599999999999</v>
      </c>
      <c r="G246" s="133"/>
      <c r="H246" s="133"/>
      <c r="I246" s="124">
        <v>44517</v>
      </c>
      <c r="J246" s="123">
        <f t="shared" si="36"/>
        <v>1816.8712505768342</v>
      </c>
      <c r="K246" s="125">
        <v>21.67</v>
      </c>
      <c r="L246" s="126">
        <v>0</v>
      </c>
      <c r="M246" s="125">
        <f t="shared" si="37"/>
        <v>39371.599999999999</v>
      </c>
      <c r="N246" s="126">
        <f t="shared" si="38"/>
        <v>0</v>
      </c>
      <c r="O246" s="127">
        <f t="shared" si="42"/>
        <v>39371.599999999999</v>
      </c>
      <c r="P246" s="127">
        <v>0</v>
      </c>
      <c r="Q246" s="128">
        <f t="shared" si="43"/>
        <v>1129.96</v>
      </c>
      <c r="R246" s="128">
        <f t="shared" si="44"/>
        <v>1196.9000000000001</v>
      </c>
      <c r="S246" s="123">
        <f t="shared" si="39"/>
        <v>353.96</v>
      </c>
      <c r="T246" s="147">
        <v>0</v>
      </c>
      <c r="U246" s="128">
        <f t="shared" si="45"/>
        <v>2795.38</v>
      </c>
      <c r="V246" s="128">
        <f t="shared" si="46"/>
        <v>2791.45</v>
      </c>
      <c r="W246" s="128">
        <f t="shared" si="47"/>
        <v>452.77</v>
      </c>
      <c r="X246" s="128">
        <f t="shared" si="40"/>
        <v>2680.82</v>
      </c>
      <c r="Y246" s="128">
        <f t="shared" si="41"/>
        <v>36690.78</v>
      </c>
    </row>
    <row r="247" spans="1:25" s="129" customFormat="1" ht="51.95" customHeight="1" x14ac:dyDescent="0.25">
      <c r="A247" s="119">
        <v>182</v>
      </c>
      <c r="B247" s="145" t="s">
        <v>349</v>
      </c>
      <c r="C247" s="146" t="s">
        <v>350</v>
      </c>
      <c r="D247" s="122">
        <v>7.93</v>
      </c>
      <c r="E247" s="146" t="s">
        <v>323</v>
      </c>
      <c r="F247" s="133">
        <v>39371.599999999999</v>
      </c>
      <c r="G247" s="133"/>
      <c r="H247" s="133"/>
      <c r="I247" s="124">
        <v>0</v>
      </c>
      <c r="J247" s="123">
        <f t="shared" si="36"/>
        <v>1816.8712505768342</v>
      </c>
      <c r="K247" s="125">
        <v>21.67</v>
      </c>
      <c r="L247" s="126">
        <v>0</v>
      </c>
      <c r="M247" s="125">
        <f t="shared" si="37"/>
        <v>39371.599999999999</v>
      </c>
      <c r="N247" s="126">
        <f t="shared" si="38"/>
        <v>0</v>
      </c>
      <c r="O247" s="127">
        <f t="shared" si="42"/>
        <v>39371.599999999999</v>
      </c>
      <c r="P247" s="127">
        <v>0</v>
      </c>
      <c r="Q247" s="128">
        <f t="shared" si="43"/>
        <v>1129.96</v>
      </c>
      <c r="R247" s="128">
        <f t="shared" si="44"/>
        <v>1196.9000000000001</v>
      </c>
      <c r="S247" s="123">
        <f t="shared" si="39"/>
        <v>353.96</v>
      </c>
      <c r="T247" s="147">
        <v>2844.86</v>
      </c>
      <c r="U247" s="128">
        <f t="shared" si="45"/>
        <v>2795.38</v>
      </c>
      <c r="V247" s="128">
        <f t="shared" si="46"/>
        <v>2791.45</v>
      </c>
      <c r="W247" s="128">
        <f t="shared" si="47"/>
        <v>452.77</v>
      </c>
      <c r="X247" s="128">
        <f t="shared" si="40"/>
        <v>5525.68</v>
      </c>
      <c r="Y247" s="128">
        <f t="shared" si="41"/>
        <v>33845.919999999998</v>
      </c>
    </row>
    <row r="248" spans="1:25" s="129" customFormat="1" ht="51.95" customHeight="1" x14ac:dyDescent="0.25">
      <c r="A248" s="119">
        <v>184</v>
      </c>
      <c r="B248" s="145" t="s">
        <v>351</v>
      </c>
      <c r="C248" s="146" t="s">
        <v>350</v>
      </c>
      <c r="D248" s="122">
        <v>7.93</v>
      </c>
      <c r="E248" s="146" t="s">
        <v>323</v>
      </c>
      <c r="F248" s="133">
        <v>39371.599999999999</v>
      </c>
      <c r="G248" s="133"/>
      <c r="H248" s="133"/>
      <c r="I248" s="124">
        <v>0</v>
      </c>
      <c r="J248" s="123">
        <f t="shared" si="36"/>
        <v>1816.8712505768342</v>
      </c>
      <c r="K248" s="125">
        <v>21.67</v>
      </c>
      <c r="L248" s="126">
        <v>0</v>
      </c>
      <c r="M248" s="125">
        <f t="shared" si="37"/>
        <v>39371.599999999999</v>
      </c>
      <c r="N248" s="126">
        <f t="shared" si="38"/>
        <v>0</v>
      </c>
      <c r="O248" s="127">
        <f t="shared" si="42"/>
        <v>39371.599999999999</v>
      </c>
      <c r="P248" s="127">
        <v>0</v>
      </c>
      <c r="Q248" s="128">
        <f t="shared" si="43"/>
        <v>1129.96</v>
      </c>
      <c r="R248" s="128">
        <f t="shared" si="44"/>
        <v>1196.9000000000001</v>
      </c>
      <c r="S248" s="123">
        <f t="shared" si="39"/>
        <v>353.96</v>
      </c>
      <c r="T248" s="147">
        <v>0</v>
      </c>
      <c r="U248" s="128">
        <f t="shared" si="45"/>
        <v>2795.38</v>
      </c>
      <c r="V248" s="128">
        <f t="shared" si="46"/>
        <v>2791.45</v>
      </c>
      <c r="W248" s="128">
        <f t="shared" si="47"/>
        <v>452.77</v>
      </c>
      <c r="X248" s="128">
        <f t="shared" si="40"/>
        <v>2680.82</v>
      </c>
      <c r="Y248" s="128">
        <f t="shared" si="41"/>
        <v>36690.78</v>
      </c>
    </row>
    <row r="249" spans="1:25" s="129" customFormat="1" ht="51.95" customHeight="1" x14ac:dyDescent="0.25">
      <c r="A249" s="119">
        <v>188</v>
      </c>
      <c r="B249" s="145" t="s">
        <v>352</v>
      </c>
      <c r="C249" s="146" t="s">
        <v>350</v>
      </c>
      <c r="D249" s="122">
        <v>7.93</v>
      </c>
      <c r="E249" s="146" t="s">
        <v>323</v>
      </c>
      <c r="F249" s="133">
        <v>39371.599999999999</v>
      </c>
      <c r="G249" s="133"/>
      <c r="H249" s="133"/>
      <c r="I249" s="124">
        <v>0</v>
      </c>
      <c r="J249" s="123">
        <f t="shared" si="36"/>
        <v>1816.8712505768342</v>
      </c>
      <c r="K249" s="125">
        <v>21.67</v>
      </c>
      <c r="L249" s="126">
        <v>0</v>
      </c>
      <c r="M249" s="125">
        <f t="shared" si="37"/>
        <v>39371.599999999999</v>
      </c>
      <c r="N249" s="126">
        <f t="shared" si="38"/>
        <v>0</v>
      </c>
      <c r="O249" s="127">
        <f t="shared" si="42"/>
        <v>39371.599999999999</v>
      </c>
      <c r="P249" s="127">
        <v>0</v>
      </c>
      <c r="Q249" s="128">
        <f t="shared" si="43"/>
        <v>1129.96</v>
      </c>
      <c r="R249" s="128">
        <f t="shared" si="44"/>
        <v>1196.9000000000001</v>
      </c>
      <c r="S249" s="123">
        <f t="shared" si="39"/>
        <v>353.96</v>
      </c>
      <c r="T249" s="147">
        <v>0</v>
      </c>
      <c r="U249" s="128">
        <f t="shared" si="45"/>
        <v>2795.38</v>
      </c>
      <c r="V249" s="128">
        <f t="shared" si="46"/>
        <v>2791.45</v>
      </c>
      <c r="W249" s="128">
        <f t="shared" si="47"/>
        <v>452.77</v>
      </c>
      <c r="X249" s="128">
        <f t="shared" si="40"/>
        <v>2680.82</v>
      </c>
      <c r="Y249" s="128">
        <f t="shared" si="41"/>
        <v>36690.78</v>
      </c>
    </row>
    <row r="250" spans="1:25" s="129" customFormat="1" ht="51.95" customHeight="1" x14ac:dyDescent="0.25">
      <c r="A250" s="119">
        <v>189</v>
      </c>
      <c r="B250" s="145" t="s">
        <v>353</v>
      </c>
      <c r="C250" s="146" t="s">
        <v>350</v>
      </c>
      <c r="D250" s="122">
        <v>7.93</v>
      </c>
      <c r="E250" s="146" t="s">
        <v>323</v>
      </c>
      <c r="F250" s="133">
        <v>39371.599999999999</v>
      </c>
      <c r="G250" s="133"/>
      <c r="H250" s="133"/>
      <c r="I250" s="124">
        <v>0</v>
      </c>
      <c r="J250" s="123">
        <f t="shared" si="36"/>
        <v>1816.8712505768342</v>
      </c>
      <c r="K250" s="125">
        <v>21.67</v>
      </c>
      <c r="L250" s="126">
        <v>0</v>
      </c>
      <c r="M250" s="125">
        <f t="shared" si="37"/>
        <v>39371.599999999999</v>
      </c>
      <c r="N250" s="126">
        <f t="shared" si="38"/>
        <v>0</v>
      </c>
      <c r="O250" s="127">
        <f t="shared" si="42"/>
        <v>39371.599999999999</v>
      </c>
      <c r="P250" s="127">
        <v>0</v>
      </c>
      <c r="Q250" s="128">
        <f t="shared" si="43"/>
        <v>1129.96</v>
      </c>
      <c r="R250" s="128">
        <f t="shared" si="44"/>
        <v>1196.9000000000001</v>
      </c>
      <c r="S250" s="123">
        <f t="shared" si="39"/>
        <v>353.96</v>
      </c>
      <c r="T250" s="147">
        <v>0</v>
      </c>
      <c r="U250" s="128">
        <f t="shared" si="45"/>
        <v>2795.38</v>
      </c>
      <c r="V250" s="128">
        <f t="shared" si="46"/>
        <v>2791.45</v>
      </c>
      <c r="W250" s="128">
        <f t="shared" si="47"/>
        <v>452.77</v>
      </c>
      <c r="X250" s="128">
        <f t="shared" si="40"/>
        <v>2680.82</v>
      </c>
      <c r="Y250" s="128">
        <f t="shared" si="41"/>
        <v>36690.78</v>
      </c>
    </row>
    <row r="251" spans="1:25" s="129" customFormat="1" ht="51.95" customHeight="1" x14ac:dyDescent="0.25">
      <c r="A251" s="119">
        <v>192</v>
      </c>
      <c r="B251" s="145" t="s">
        <v>354</v>
      </c>
      <c r="C251" s="146" t="s">
        <v>92</v>
      </c>
      <c r="D251" s="122">
        <v>7.93</v>
      </c>
      <c r="E251" s="146" t="s">
        <v>323</v>
      </c>
      <c r="F251" s="133">
        <v>32809.660000000003</v>
      </c>
      <c r="G251" s="133"/>
      <c r="H251" s="133"/>
      <c r="I251" s="124">
        <v>0</v>
      </c>
      <c r="J251" s="123">
        <f t="shared" si="36"/>
        <v>1514.0590678357175</v>
      </c>
      <c r="K251" s="125">
        <v>21.67</v>
      </c>
      <c r="L251" s="126">
        <v>0</v>
      </c>
      <c r="M251" s="125">
        <f t="shared" si="37"/>
        <v>32809.660000000003</v>
      </c>
      <c r="N251" s="126">
        <f t="shared" si="38"/>
        <v>0</v>
      </c>
      <c r="O251" s="127">
        <f t="shared" si="42"/>
        <v>32809.660000000003</v>
      </c>
      <c r="P251" s="127">
        <v>0</v>
      </c>
      <c r="Q251" s="128">
        <f t="shared" si="43"/>
        <v>941.64</v>
      </c>
      <c r="R251" s="128">
        <f t="shared" si="44"/>
        <v>997.41</v>
      </c>
      <c r="S251" s="123">
        <f t="shared" si="39"/>
        <v>0</v>
      </c>
      <c r="T251" s="147">
        <v>709.12</v>
      </c>
      <c r="U251" s="128">
        <f t="shared" si="45"/>
        <v>2329.4899999999998</v>
      </c>
      <c r="V251" s="128">
        <f t="shared" si="46"/>
        <v>2326.1999999999998</v>
      </c>
      <c r="W251" s="128">
        <f t="shared" si="47"/>
        <v>377.31</v>
      </c>
      <c r="X251" s="128">
        <f t="shared" si="40"/>
        <v>2648.17</v>
      </c>
      <c r="Y251" s="128">
        <f t="shared" si="41"/>
        <v>30161.490000000005</v>
      </c>
    </row>
    <row r="252" spans="1:25" s="129" customFormat="1" ht="51.95" customHeight="1" x14ac:dyDescent="0.25">
      <c r="A252" s="119">
        <v>193</v>
      </c>
      <c r="B252" s="145" t="s">
        <v>355</v>
      </c>
      <c r="C252" s="146" t="s">
        <v>92</v>
      </c>
      <c r="D252" s="122">
        <v>7.93</v>
      </c>
      <c r="E252" s="146" t="s">
        <v>323</v>
      </c>
      <c r="F252" s="133">
        <v>32809.660000000003</v>
      </c>
      <c r="G252" s="133"/>
      <c r="H252" s="133"/>
      <c r="I252" s="124">
        <v>0</v>
      </c>
      <c r="J252" s="123">
        <f t="shared" si="36"/>
        <v>1514.0590678357175</v>
      </c>
      <c r="K252" s="125">
        <v>21.67</v>
      </c>
      <c r="L252" s="126">
        <v>0</v>
      </c>
      <c r="M252" s="125">
        <f t="shared" si="37"/>
        <v>32809.660000000003</v>
      </c>
      <c r="N252" s="126">
        <f t="shared" si="38"/>
        <v>0</v>
      </c>
      <c r="O252" s="127">
        <f t="shared" si="42"/>
        <v>32809.660000000003</v>
      </c>
      <c r="P252" s="127">
        <v>0</v>
      </c>
      <c r="Q252" s="128">
        <f t="shared" si="43"/>
        <v>941.64</v>
      </c>
      <c r="R252" s="128">
        <f t="shared" si="44"/>
        <v>997.41</v>
      </c>
      <c r="S252" s="123">
        <f t="shared" si="39"/>
        <v>0</v>
      </c>
      <c r="T252" s="147">
        <v>0</v>
      </c>
      <c r="U252" s="128">
        <f t="shared" si="45"/>
        <v>2329.4899999999998</v>
      </c>
      <c r="V252" s="128">
        <f t="shared" si="46"/>
        <v>2326.1999999999998</v>
      </c>
      <c r="W252" s="128">
        <f t="shared" si="47"/>
        <v>377.31</v>
      </c>
      <c r="X252" s="128">
        <f t="shared" si="40"/>
        <v>1939.05</v>
      </c>
      <c r="Y252" s="128">
        <f t="shared" si="41"/>
        <v>30870.610000000004</v>
      </c>
    </row>
    <row r="253" spans="1:25" s="129" customFormat="1" ht="51.95" customHeight="1" x14ac:dyDescent="0.25">
      <c r="A253" s="119">
        <v>375</v>
      </c>
      <c r="B253" s="145" t="s">
        <v>356</v>
      </c>
      <c r="C253" s="146" t="s">
        <v>357</v>
      </c>
      <c r="D253" s="122">
        <v>8.1999999999999993</v>
      </c>
      <c r="E253" s="146" t="s">
        <v>358</v>
      </c>
      <c r="F253" s="133">
        <v>137800.57</v>
      </c>
      <c r="G253" s="133"/>
      <c r="H253" s="133"/>
      <c r="I253" s="124">
        <v>44550</v>
      </c>
      <c r="J253" s="123">
        <f t="shared" si="36"/>
        <v>6359.0479926165208</v>
      </c>
      <c r="K253" s="125">
        <v>21.67</v>
      </c>
      <c r="L253" s="126">
        <v>10</v>
      </c>
      <c r="M253" s="125">
        <f t="shared" si="37"/>
        <v>137800.57</v>
      </c>
      <c r="N253" s="126">
        <f t="shared" si="38"/>
        <v>63590.479926165208</v>
      </c>
      <c r="O253" s="127">
        <f t="shared" si="42"/>
        <v>201391.0499261652</v>
      </c>
      <c r="P253" s="127">
        <v>0</v>
      </c>
      <c r="Q253" s="128">
        <f t="shared" si="43"/>
        <v>5779.92</v>
      </c>
      <c r="R253" s="128">
        <f t="shared" si="44"/>
        <v>4943.8</v>
      </c>
      <c r="S253" s="123">
        <f t="shared" si="39"/>
        <v>36249.769999999997</v>
      </c>
      <c r="T253" s="147">
        <v>0</v>
      </c>
      <c r="U253" s="128">
        <f t="shared" si="45"/>
        <v>14298.76</v>
      </c>
      <c r="V253" s="128">
        <f t="shared" si="46"/>
        <v>11530.11</v>
      </c>
      <c r="W253" s="128">
        <f t="shared" si="47"/>
        <v>748.08</v>
      </c>
      <c r="X253" s="128">
        <f t="shared" si="40"/>
        <v>46973.49</v>
      </c>
      <c r="Y253" s="128">
        <f t="shared" si="41"/>
        <v>154417.55992616521</v>
      </c>
    </row>
    <row r="254" spans="1:25" s="129" customFormat="1" ht="51.95" customHeight="1" x14ac:dyDescent="0.25">
      <c r="A254" s="119">
        <v>196</v>
      </c>
      <c r="B254" s="145" t="s">
        <v>359</v>
      </c>
      <c r="C254" s="146" t="s">
        <v>360</v>
      </c>
      <c r="D254" s="122">
        <v>7.94</v>
      </c>
      <c r="E254" s="146" t="s">
        <v>361</v>
      </c>
      <c r="F254" s="133">
        <v>78743.179999999993</v>
      </c>
      <c r="G254" s="133"/>
      <c r="H254" s="133"/>
      <c r="I254" s="124">
        <v>0</v>
      </c>
      <c r="J254" s="123">
        <f t="shared" si="36"/>
        <v>3633.741578218735</v>
      </c>
      <c r="K254" s="125">
        <v>21.67</v>
      </c>
      <c r="L254" s="126">
        <v>0</v>
      </c>
      <c r="M254" s="125">
        <f t="shared" si="37"/>
        <v>78743.179999999993</v>
      </c>
      <c r="N254" s="126">
        <f t="shared" si="38"/>
        <v>0</v>
      </c>
      <c r="O254" s="127">
        <f t="shared" si="42"/>
        <v>78743.179999999993</v>
      </c>
      <c r="P254" s="127">
        <v>0</v>
      </c>
      <c r="Q254" s="128">
        <f t="shared" si="43"/>
        <v>2259.9299999999998</v>
      </c>
      <c r="R254" s="128">
        <f t="shared" si="44"/>
        <v>2393.79</v>
      </c>
      <c r="S254" s="123">
        <f t="shared" si="39"/>
        <v>7105.3</v>
      </c>
      <c r="T254" s="147">
        <v>2141.92</v>
      </c>
      <c r="U254" s="128">
        <f t="shared" si="45"/>
        <v>5590.77</v>
      </c>
      <c r="V254" s="128">
        <f t="shared" si="46"/>
        <v>5582.89</v>
      </c>
      <c r="W254" s="128">
        <f t="shared" si="47"/>
        <v>748.08</v>
      </c>
      <c r="X254" s="128">
        <f t="shared" si="40"/>
        <v>13900.94</v>
      </c>
      <c r="Y254" s="128">
        <f t="shared" si="41"/>
        <v>64842.239999999991</v>
      </c>
    </row>
    <row r="255" spans="1:25" s="129" customFormat="1" ht="51.95" customHeight="1" x14ac:dyDescent="0.25">
      <c r="A255" s="119">
        <v>197</v>
      </c>
      <c r="B255" s="145" t="s">
        <v>362</v>
      </c>
      <c r="C255" s="146" t="s">
        <v>363</v>
      </c>
      <c r="D255" s="122">
        <v>7.94</v>
      </c>
      <c r="E255" s="146" t="s">
        <v>361</v>
      </c>
      <c r="F255" s="133">
        <v>72181.25</v>
      </c>
      <c r="G255" s="133"/>
      <c r="H255" s="133"/>
      <c r="I255" s="124">
        <v>0</v>
      </c>
      <c r="J255" s="123">
        <f t="shared" si="36"/>
        <v>3330.9298569450852</v>
      </c>
      <c r="K255" s="125">
        <v>21.67</v>
      </c>
      <c r="L255" s="126">
        <v>0</v>
      </c>
      <c r="M255" s="125">
        <f t="shared" si="37"/>
        <v>72181.25</v>
      </c>
      <c r="N255" s="126">
        <f t="shared" si="38"/>
        <v>0</v>
      </c>
      <c r="O255" s="127">
        <f t="shared" si="42"/>
        <v>72181.25</v>
      </c>
      <c r="P255" s="127">
        <v>0</v>
      </c>
      <c r="Q255" s="128">
        <f t="shared" si="43"/>
        <v>2071.6</v>
      </c>
      <c r="R255" s="128">
        <f t="shared" si="44"/>
        <v>2194.31</v>
      </c>
      <c r="S255" s="123">
        <f t="shared" si="39"/>
        <v>5778.91</v>
      </c>
      <c r="T255" s="147">
        <v>0</v>
      </c>
      <c r="U255" s="128">
        <f t="shared" si="45"/>
        <v>5124.87</v>
      </c>
      <c r="V255" s="128">
        <f t="shared" si="46"/>
        <v>5117.6499999999996</v>
      </c>
      <c r="W255" s="128">
        <f t="shared" si="47"/>
        <v>748.08</v>
      </c>
      <c r="X255" s="128">
        <f t="shared" si="40"/>
        <v>10044.82</v>
      </c>
      <c r="Y255" s="128">
        <f t="shared" si="41"/>
        <v>62136.43</v>
      </c>
    </row>
    <row r="256" spans="1:25" s="129" customFormat="1" ht="51.95" customHeight="1" x14ac:dyDescent="0.25">
      <c r="A256" s="119">
        <v>248</v>
      </c>
      <c r="B256" s="145" t="s">
        <v>364</v>
      </c>
      <c r="C256" s="146" t="s">
        <v>161</v>
      </c>
      <c r="D256" s="122">
        <v>7.95</v>
      </c>
      <c r="E256" s="146" t="s">
        <v>365</v>
      </c>
      <c r="F256" s="133">
        <v>196857.95</v>
      </c>
      <c r="G256" s="133"/>
      <c r="H256" s="133"/>
      <c r="I256" s="124">
        <v>0</v>
      </c>
      <c r="J256" s="123">
        <f t="shared" si="36"/>
        <v>9084.3539455468381</v>
      </c>
      <c r="K256" s="125">
        <v>21.67</v>
      </c>
      <c r="L256" s="126">
        <v>0</v>
      </c>
      <c r="M256" s="125">
        <f t="shared" si="37"/>
        <v>196857.94999999998</v>
      </c>
      <c r="N256" s="126">
        <f t="shared" si="38"/>
        <v>0</v>
      </c>
      <c r="O256" s="127">
        <f t="shared" si="42"/>
        <v>196857.94999999998</v>
      </c>
      <c r="P256" s="127">
        <v>0</v>
      </c>
      <c r="Q256" s="128">
        <f t="shared" si="43"/>
        <v>5649.82</v>
      </c>
      <c r="R256" s="128">
        <f t="shared" si="44"/>
        <v>4943.8</v>
      </c>
      <c r="S256" s="123">
        <f t="shared" si="39"/>
        <v>35149.019999999997</v>
      </c>
      <c r="T256" s="147">
        <v>5772.11</v>
      </c>
      <c r="U256" s="128">
        <f t="shared" si="45"/>
        <v>13976.91</v>
      </c>
      <c r="V256" s="128">
        <f t="shared" si="46"/>
        <v>11530.11</v>
      </c>
      <c r="W256" s="128">
        <f t="shared" si="47"/>
        <v>748.08</v>
      </c>
      <c r="X256" s="128">
        <f t="shared" si="40"/>
        <v>51514.75</v>
      </c>
      <c r="Y256" s="128">
        <f t="shared" si="41"/>
        <v>145343.19999999998</v>
      </c>
    </row>
    <row r="257" spans="1:27" s="129" customFormat="1" ht="51.95" customHeight="1" x14ac:dyDescent="0.25">
      <c r="A257" s="119">
        <v>249</v>
      </c>
      <c r="B257" s="145" t="s">
        <v>366</v>
      </c>
      <c r="C257" s="146" t="s">
        <v>40</v>
      </c>
      <c r="D257" s="122">
        <v>7.95</v>
      </c>
      <c r="E257" s="146" t="s">
        <v>365</v>
      </c>
      <c r="F257" s="133">
        <v>149614.68</v>
      </c>
      <c r="G257" s="133"/>
      <c r="H257" s="133"/>
      <c r="I257" s="124">
        <v>0</v>
      </c>
      <c r="J257" s="123">
        <f t="shared" si="36"/>
        <v>6904.2307337332713</v>
      </c>
      <c r="K257" s="125">
        <v>21.67</v>
      </c>
      <c r="L257" s="126">
        <v>0</v>
      </c>
      <c r="M257" s="125">
        <f t="shared" si="37"/>
        <v>149614.68</v>
      </c>
      <c r="N257" s="126">
        <f t="shared" si="38"/>
        <v>0</v>
      </c>
      <c r="O257" s="127">
        <f t="shared" si="42"/>
        <v>149614.68</v>
      </c>
      <c r="P257" s="127">
        <v>0</v>
      </c>
      <c r="Q257" s="128">
        <f t="shared" si="43"/>
        <v>4293.9399999999996</v>
      </c>
      <c r="R257" s="128">
        <f t="shared" si="44"/>
        <v>4548.29</v>
      </c>
      <c r="S257" s="123">
        <f t="shared" si="39"/>
        <v>23776.05</v>
      </c>
      <c r="T257" s="147">
        <v>0</v>
      </c>
      <c r="U257" s="128">
        <f t="shared" si="45"/>
        <v>10622.64</v>
      </c>
      <c r="V257" s="128">
        <f t="shared" si="46"/>
        <v>10607.68</v>
      </c>
      <c r="W257" s="128">
        <f t="shared" si="47"/>
        <v>748.08</v>
      </c>
      <c r="X257" s="128">
        <f t="shared" si="40"/>
        <v>32618.28</v>
      </c>
      <c r="Y257" s="128">
        <f t="shared" si="41"/>
        <v>116996.4</v>
      </c>
    </row>
    <row r="258" spans="1:27" s="129" customFormat="1" ht="51.95" customHeight="1" x14ac:dyDescent="0.25">
      <c r="A258" s="119">
        <v>349</v>
      </c>
      <c r="B258" s="145" t="s">
        <v>367</v>
      </c>
      <c r="C258" s="146" t="s">
        <v>63</v>
      </c>
      <c r="D258" s="122">
        <v>7.95</v>
      </c>
      <c r="E258" s="146" t="s">
        <v>365</v>
      </c>
      <c r="F258" s="133">
        <v>65619.320000000007</v>
      </c>
      <c r="G258" s="133"/>
      <c r="H258" s="133"/>
      <c r="I258" s="124">
        <v>0</v>
      </c>
      <c r="J258" s="123">
        <f t="shared" si="36"/>
        <v>3028.1181356714351</v>
      </c>
      <c r="K258" s="125">
        <v>21.67</v>
      </c>
      <c r="L258" s="126">
        <v>0</v>
      </c>
      <c r="M258" s="125">
        <f t="shared" si="37"/>
        <v>65619.320000000007</v>
      </c>
      <c r="N258" s="126">
        <f t="shared" si="38"/>
        <v>0</v>
      </c>
      <c r="O258" s="127">
        <f t="shared" si="42"/>
        <v>65619.320000000007</v>
      </c>
      <c r="P258" s="127">
        <v>0</v>
      </c>
      <c r="Q258" s="128">
        <f t="shared" si="43"/>
        <v>1883.27</v>
      </c>
      <c r="R258" s="128">
        <f t="shared" si="44"/>
        <v>1994.83</v>
      </c>
      <c r="S258" s="123">
        <f t="shared" si="39"/>
        <v>4544.09</v>
      </c>
      <c r="T258" s="147">
        <v>0</v>
      </c>
      <c r="U258" s="128">
        <f t="shared" si="45"/>
        <v>4658.97</v>
      </c>
      <c r="V258" s="128">
        <f t="shared" si="46"/>
        <v>4652.41</v>
      </c>
      <c r="W258" s="128">
        <f t="shared" si="47"/>
        <v>748.08</v>
      </c>
      <c r="X258" s="128">
        <f t="shared" si="40"/>
        <v>8422.19</v>
      </c>
      <c r="Y258" s="128">
        <f t="shared" si="41"/>
        <v>57197.130000000005</v>
      </c>
      <c r="AA258" s="155"/>
    </row>
    <row r="259" spans="1:27" s="129" customFormat="1" ht="51.95" customHeight="1" x14ac:dyDescent="0.25">
      <c r="A259" s="119">
        <v>281</v>
      </c>
      <c r="B259" s="145" t="s">
        <v>368</v>
      </c>
      <c r="C259" s="146" t="s">
        <v>369</v>
      </c>
      <c r="D259" s="122">
        <v>8.1</v>
      </c>
      <c r="E259" s="146" t="s">
        <v>370</v>
      </c>
      <c r="F259" s="133">
        <v>137800.57</v>
      </c>
      <c r="G259" s="133"/>
      <c r="H259" s="133"/>
      <c r="I259" s="124">
        <v>0</v>
      </c>
      <c r="J259" s="123">
        <f t="shared" si="36"/>
        <v>6359.0479926165208</v>
      </c>
      <c r="K259" s="125">
        <v>21.67</v>
      </c>
      <c r="L259" s="126">
        <v>0</v>
      </c>
      <c r="M259" s="125">
        <f t="shared" si="37"/>
        <v>137800.57</v>
      </c>
      <c r="N259" s="126">
        <f t="shared" si="38"/>
        <v>0</v>
      </c>
      <c r="O259" s="127">
        <f t="shared" si="42"/>
        <v>137800.57</v>
      </c>
      <c r="P259" s="127">
        <v>0</v>
      </c>
      <c r="Q259" s="128">
        <f t="shared" si="43"/>
        <v>3954.88</v>
      </c>
      <c r="R259" s="128">
        <f t="shared" si="44"/>
        <v>4189.1400000000003</v>
      </c>
      <c r="S259" s="123">
        <f t="shared" si="39"/>
        <v>20997.07</v>
      </c>
      <c r="T259" s="147">
        <v>0</v>
      </c>
      <c r="U259" s="128">
        <f t="shared" si="45"/>
        <v>9783.84</v>
      </c>
      <c r="V259" s="128">
        <f t="shared" si="46"/>
        <v>9770.06</v>
      </c>
      <c r="W259" s="128">
        <f t="shared" si="47"/>
        <v>748.08</v>
      </c>
      <c r="X259" s="128">
        <f t="shared" si="40"/>
        <v>29141.09</v>
      </c>
      <c r="Y259" s="128">
        <f t="shared" si="41"/>
        <v>108659.48000000001</v>
      </c>
    </row>
    <row r="260" spans="1:27" s="129" customFormat="1" ht="51.95" customHeight="1" x14ac:dyDescent="0.25">
      <c r="A260" s="119">
        <v>204</v>
      </c>
      <c r="B260" s="145" t="s">
        <v>371</v>
      </c>
      <c r="C260" s="146" t="s">
        <v>166</v>
      </c>
      <c r="D260" s="122">
        <v>8.1</v>
      </c>
      <c r="E260" s="146" t="s">
        <v>370</v>
      </c>
      <c r="F260" s="133">
        <v>72181.25</v>
      </c>
      <c r="G260" s="133">
        <v>0</v>
      </c>
      <c r="H260" s="133">
        <f>G260/21.67</f>
        <v>0</v>
      </c>
      <c r="I260" s="124">
        <v>0</v>
      </c>
      <c r="J260" s="123">
        <f t="shared" si="36"/>
        <v>3330.9298569450852</v>
      </c>
      <c r="K260" s="125">
        <v>21.67</v>
      </c>
      <c r="L260" s="126">
        <v>0</v>
      </c>
      <c r="M260" s="125">
        <f t="shared" si="37"/>
        <v>72181.25</v>
      </c>
      <c r="N260" s="126">
        <f>H260*L260</f>
        <v>0</v>
      </c>
      <c r="O260" s="127">
        <f t="shared" si="42"/>
        <v>72181.25</v>
      </c>
      <c r="P260" s="127">
        <v>0</v>
      </c>
      <c r="Q260" s="128">
        <f t="shared" si="43"/>
        <v>2071.6</v>
      </c>
      <c r="R260" s="128">
        <f t="shared" si="44"/>
        <v>2194.31</v>
      </c>
      <c r="S260" s="123">
        <f t="shared" si="39"/>
        <v>5778.91</v>
      </c>
      <c r="T260" s="147">
        <v>0</v>
      </c>
      <c r="U260" s="128">
        <f t="shared" si="45"/>
        <v>5124.87</v>
      </c>
      <c r="V260" s="128">
        <f t="shared" si="46"/>
        <v>5117.6499999999996</v>
      </c>
      <c r="W260" s="128">
        <f t="shared" si="47"/>
        <v>748.08</v>
      </c>
      <c r="X260" s="128">
        <f t="shared" si="40"/>
        <v>10044.82</v>
      </c>
      <c r="Y260" s="128">
        <f t="shared" si="41"/>
        <v>62136.43</v>
      </c>
    </row>
    <row r="261" spans="1:27" s="129" customFormat="1" ht="51.95" customHeight="1" x14ac:dyDescent="0.25">
      <c r="A261" s="119">
        <v>282</v>
      </c>
      <c r="B261" s="145" t="s">
        <v>372</v>
      </c>
      <c r="C261" s="146" t="s">
        <v>166</v>
      </c>
      <c r="D261" s="122">
        <v>8.1</v>
      </c>
      <c r="E261" s="146" t="s">
        <v>370</v>
      </c>
      <c r="F261" s="133">
        <v>72181.25</v>
      </c>
      <c r="G261" s="133"/>
      <c r="H261" s="133"/>
      <c r="I261" s="124">
        <v>0</v>
      </c>
      <c r="J261" s="123">
        <f t="shared" si="36"/>
        <v>3330.9298569450852</v>
      </c>
      <c r="K261" s="125">
        <v>21.67</v>
      </c>
      <c r="L261" s="126">
        <v>0</v>
      </c>
      <c r="M261" s="125">
        <f t="shared" si="37"/>
        <v>72181.25</v>
      </c>
      <c r="N261" s="126">
        <f t="shared" ref="N261:N324" si="48">J261*L261</f>
        <v>0</v>
      </c>
      <c r="O261" s="127">
        <f t="shared" si="42"/>
        <v>72181.25</v>
      </c>
      <c r="P261" s="127">
        <f>1190.12+160</f>
        <v>1350.12</v>
      </c>
      <c r="Q261" s="128">
        <f t="shared" si="43"/>
        <v>2071.6</v>
      </c>
      <c r="R261" s="128">
        <f t="shared" si="44"/>
        <v>2194.31</v>
      </c>
      <c r="S261" s="123">
        <f t="shared" si="39"/>
        <v>5508.89</v>
      </c>
      <c r="T261" s="147">
        <v>0</v>
      </c>
      <c r="U261" s="128">
        <f t="shared" si="45"/>
        <v>5124.87</v>
      </c>
      <c r="V261" s="128">
        <f t="shared" si="46"/>
        <v>5117.6499999999996</v>
      </c>
      <c r="W261" s="128">
        <f t="shared" si="47"/>
        <v>748.08</v>
      </c>
      <c r="X261" s="128">
        <f t="shared" si="40"/>
        <v>11124.92</v>
      </c>
      <c r="Y261" s="128">
        <f t="shared" si="41"/>
        <v>61056.33</v>
      </c>
    </row>
    <row r="262" spans="1:27" s="129" customFormat="1" ht="51.95" customHeight="1" x14ac:dyDescent="0.25">
      <c r="A262" s="119">
        <v>284</v>
      </c>
      <c r="B262" s="145" t="s">
        <v>373</v>
      </c>
      <c r="C262" s="146" t="s">
        <v>55</v>
      </c>
      <c r="D262" s="122">
        <v>8.1</v>
      </c>
      <c r="E262" s="146" t="s">
        <v>370</v>
      </c>
      <c r="F262" s="133">
        <v>65619.320000000007</v>
      </c>
      <c r="G262" s="133"/>
      <c r="H262" s="133"/>
      <c r="I262" s="124">
        <v>0</v>
      </c>
      <c r="J262" s="123">
        <f t="shared" si="36"/>
        <v>3028.1181356714351</v>
      </c>
      <c r="K262" s="125">
        <v>21.67</v>
      </c>
      <c r="L262" s="126">
        <v>0</v>
      </c>
      <c r="M262" s="125">
        <f t="shared" si="37"/>
        <v>65619.320000000007</v>
      </c>
      <c r="N262" s="126">
        <f t="shared" si="48"/>
        <v>0</v>
      </c>
      <c r="O262" s="127">
        <f t="shared" si="42"/>
        <v>65619.320000000007</v>
      </c>
      <c r="P262" s="127">
        <f>1190.12+160</f>
        <v>1350.12</v>
      </c>
      <c r="Q262" s="128">
        <f t="shared" si="43"/>
        <v>1883.27</v>
      </c>
      <c r="R262" s="128">
        <f t="shared" si="44"/>
        <v>1994.83</v>
      </c>
      <c r="S262" s="123">
        <f t="shared" si="39"/>
        <v>4274.0600000000004</v>
      </c>
      <c r="T262" s="147">
        <v>1419.12</v>
      </c>
      <c r="U262" s="128">
        <f t="shared" si="45"/>
        <v>4658.97</v>
      </c>
      <c r="V262" s="128">
        <f t="shared" si="46"/>
        <v>4652.41</v>
      </c>
      <c r="W262" s="128">
        <f t="shared" si="47"/>
        <v>748.08</v>
      </c>
      <c r="X262" s="128">
        <f t="shared" si="40"/>
        <v>10921.399999999998</v>
      </c>
      <c r="Y262" s="128">
        <f t="shared" si="41"/>
        <v>54697.920000000013</v>
      </c>
    </row>
    <row r="263" spans="1:27" s="129" customFormat="1" ht="51.95" customHeight="1" x14ac:dyDescent="0.25">
      <c r="A263" s="119">
        <v>374</v>
      </c>
      <c r="B263" s="145" t="s">
        <v>374</v>
      </c>
      <c r="C263" s="146" t="s">
        <v>55</v>
      </c>
      <c r="D263" s="122">
        <v>8.1</v>
      </c>
      <c r="E263" s="146" t="s">
        <v>370</v>
      </c>
      <c r="F263" s="133">
        <v>65619.320000000007</v>
      </c>
      <c r="G263" s="133"/>
      <c r="H263" s="133"/>
      <c r="I263" s="124">
        <v>44546</v>
      </c>
      <c r="J263" s="123">
        <f t="shared" si="36"/>
        <v>3028.1181356714351</v>
      </c>
      <c r="K263" s="125">
        <v>21.67</v>
      </c>
      <c r="L263" s="126">
        <v>12</v>
      </c>
      <c r="M263" s="125">
        <f t="shared" si="37"/>
        <v>65619.320000000007</v>
      </c>
      <c r="N263" s="126">
        <f t="shared" si="48"/>
        <v>36337.417628057221</v>
      </c>
      <c r="O263" s="127">
        <f t="shared" si="42"/>
        <v>101956.73762805722</v>
      </c>
      <c r="P263" s="127">
        <v>0</v>
      </c>
      <c r="Q263" s="128">
        <f t="shared" si="43"/>
        <v>2926.16</v>
      </c>
      <c r="R263" s="128">
        <f t="shared" si="44"/>
        <v>3099.48</v>
      </c>
      <c r="S263" s="123">
        <f t="shared" si="39"/>
        <v>12565.71</v>
      </c>
      <c r="T263" s="147">
        <v>0</v>
      </c>
      <c r="U263" s="128">
        <f t="shared" si="45"/>
        <v>7238.93</v>
      </c>
      <c r="V263" s="128">
        <f t="shared" si="46"/>
        <v>7228.73</v>
      </c>
      <c r="W263" s="128">
        <f t="shared" si="47"/>
        <v>748.08</v>
      </c>
      <c r="X263" s="128">
        <f t="shared" si="40"/>
        <v>18591.349999999999</v>
      </c>
      <c r="Y263" s="128">
        <f t="shared" si="41"/>
        <v>83365.387628057215</v>
      </c>
      <c r="AA263" s="156"/>
    </row>
    <row r="264" spans="1:27" s="129" customFormat="1" ht="51.95" customHeight="1" x14ac:dyDescent="0.25">
      <c r="A264" s="119">
        <v>264</v>
      </c>
      <c r="B264" s="145" t="s">
        <v>375</v>
      </c>
      <c r="C264" s="146" t="s">
        <v>357</v>
      </c>
      <c r="D264" s="122">
        <v>8.1999999999999993</v>
      </c>
      <c r="E264" s="146" t="s">
        <v>376</v>
      </c>
      <c r="F264" s="133">
        <v>137800.57</v>
      </c>
      <c r="G264" s="133"/>
      <c r="H264" s="133"/>
      <c r="I264" s="124">
        <v>0</v>
      </c>
      <c r="J264" s="123">
        <f t="shared" si="36"/>
        <v>6359.0479926165208</v>
      </c>
      <c r="K264" s="125">
        <v>21.67</v>
      </c>
      <c r="L264" s="126">
        <v>0</v>
      </c>
      <c r="M264" s="125">
        <f t="shared" si="37"/>
        <v>137800.57</v>
      </c>
      <c r="N264" s="126">
        <f t="shared" si="48"/>
        <v>0</v>
      </c>
      <c r="O264" s="127">
        <f t="shared" si="42"/>
        <v>137800.57</v>
      </c>
      <c r="P264" s="127">
        <v>0</v>
      </c>
      <c r="Q264" s="128">
        <f t="shared" si="43"/>
        <v>3954.88</v>
      </c>
      <c r="R264" s="128">
        <f t="shared" si="44"/>
        <v>4189.1400000000003</v>
      </c>
      <c r="S264" s="123">
        <f t="shared" si="39"/>
        <v>20997.07</v>
      </c>
      <c r="T264" s="147">
        <v>0</v>
      </c>
      <c r="U264" s="128">
        <f t="shared" si="45"/>
        <v>9783.84</v>
      </c>
      <c r="V264" s="128">
        <f t="shared" si="46"/>
        <v>9770.06</v>
      </c>
      <c r="W264" s="128">
        <f t="shared" si="47"/>
        <v>748.08</v>
      </c>
      <c r="X264" s="128">
        <f t="shared" si="40"/>
        <v>29141.09</v>
      </c>
      <c r="Y264" s="128">
        <f t="shared" si="41"/>
        <v>108659.48000000001</v>
      </c>
    </row>
    <row r="265" spans="1:27" s="129" customFormat="1" ht="51.95" customHeight="1" x14ac:dyDescent="0.25">
      <c r="A265" s="119">
        <v>265</v>
      </c>
      <c r="B265" s="145" t="s">
        <v>377</v>
      </c>
      <c r="C265" s="146" t="s">
        <v>55</v>
      </c>
      <c r="D265" s="122">
        <v>8.1999999999999993</v>
      </c>
      <c r="E265" s="146" t="s">
        <v>376</v>
      </c>
      <c r="F265" s="133">
        <v>65619.320000000007</v>
      </c>
      <c r="G265" s="133"/>
      <c r="H265" s="133"/>
      <c r="I265" s="124">
        <v>0</v>
      </c>
      <c r="J265" s="123">
        <f t="shared" si="36"/>
        <v>3028.1181356714351</v>
      </c>
      <c r="K265" s="125">
        <v>21.67</v>
      </c>
      <c r="L265" s="126">
        <v>0</v>
      </c>
      <c r="M265" s="125">
        <f t="shared" si="37"/>
        <v>65619.320000000007</v>
      </c>
      <c r="N265" s="126">
        <f t="shared" si="48"/>
        <v>0</v>
      </c>
      <c r="O265" s="127">
        <f t="shared" si="42"/>
        <v>65619.320000000007</v>
      </c>
      <c r="P265" s="127">
        <f>1190.12+160</f>
        <v>1350.12</v>
      </c>
      <c r="Q265" s="128">
        <f t="shared" si="43"/>
        <v>1883.27</v>
      </c>
      <c r="R265" s="128">
        <f t="shared" si="44"/>
        <v>1994.83</v>
      </c>
      <c r="S265" s="123">
        <f t="shared" si="39"/>
        <v>4274.0600000000004</v>
      </c>
      <c r="T265" s="147">
        <v>0</v>
      </c>
      <c r="U265" s="128">
        <f t="shared" si="45"/>
        <v>4658.97</v>
      </c>
      <c r="V265" s="128">
        <f t="shared" si="46"/>
        <v>4652.41</v>
      </c>
      <c r="W265" s="128">
        <f t="shared" si="47"/>
        <v>748.08</v>
      </c>
      <c r="X265" s="128">
        <f t="shared" si="40"/>
        <v>9502.2799999999988</v>
      </c>
      <c r="Y265" s="128">
        <f t="shared" si="41"/>
        <v>56117.040000000008</v>
      </c>
    </row>
    <row r="266" spans="1:27" s="129" customFormat="1" ht="51.95" customHeight="1" x14ac:dyDescent="0.25">
      <c r="A266" s="119">
        <v>266</v>
      </c>
      <c r="B266" s="145" t="s">
        <v>378</v>
      </c>
      <c r="C266" s="146" t="s">
        <v>55</v>
      </c>
      <c r="D266" s="122">
        <v>8.1999999999999993</v>
      </c>
      <c r="E266" s="146" t="s">
        <v>376</v>
      </c>
      <c r="F266" s="133">
        <v>65619.320000000007</v>
      </c>
      <c r="G266" s="133"/>
      <c r="H266" s="133"/>
      <c r="I266" s="124">
        <v>0</v>
      </c>
      <c r="J266" s="123">
        <f t="shared" si="36"/>
        <v>3028.1181356714351</v>
      </c>
      <c r="K266" s="125">
        <v>21.67</v>
      </c>
      <c r="L266" s="126">
        <v>0</v>
      </c>
      <c r="M266" s="125">
        <f t="shared" si="37"/>
        <v>65619.320000000007</v>
      </c>
      <c r="N266" s="126">
        <f t="shared" si="48"/>
        <v>0</v>
      </c>
      <c r="O266" s="127">
        <f t="shared" si="42"/>
        <v>65619.320000000007</v>
      </c>
      <c r="P266" s="127">
        <v>0</v>
      </c>
      <c r="Q266" s="128">
        <f t="shared" si="43"/>
        <v>1883.27</v>
      </c>
      <c r="R266" s="128">
        <f t="shared" si="44"/>
        <v>1994.83</v>
      </c>
      <c r="S266" s="123">
        <f t="shared" si="39"/>
        <v>4544.09</v>
      </c>
      <c r="T266" s="147">
        <v>0</v>
      </c>
      <c r="U266" s="128">
        <f t="shared" si="45"/>
        <v>4658.97</v>
      </c>
      <c r="V266" s="128">
        <f t="shared" si="46"/>
        <v>4652.41</v>
      </c>
      <c r="W266" s="128">
        <f t="shared" si="47"/>
        <v>748.08</v>
      </c>
      <c r="X266" s="128">
        <f t="shared" si="40"/>
        <v>8422.19</v>
      </c>
      <c r="Y266" s="128">
        <f t="shared" si="41"/>
        <v>57197.130000000005</v>
      </c>
    </row>
    <row r="267" spans="1:27" s="129" customFormat="1" ht="51.95" customHeight="1" x14ac:dyDescent="0.25">
      <c r="A267" s="119">
        <v>267</v>
      </c>
      <c r="B267" s="145" t="s">
        <v>379</v>
      </c>
      <c r="C267" s="146" t="s">
        <v>136</v>
      </c>
      <c r="D267" s="122">
        <v>8.1999999999999993</v>
      </c>
      <c r="E267" s="146" t="s">
        <v>376</v>
      </c>
      <c r="F267" s="133">
        <v>45933.54</v>
      </c>
      <c r="G267" s="133"/>
      <c r="H267" s="133"/>
      <c r="I267" s="124">
        <v>0</v>
      </c>
      <c r="J267" s="123">
        <f t="shared" si="36"/>
        <v>2119.6834333179509</v>
      </c>
      <c r="K267" s="125">
        <v>21.67</v>
      </c>
      <c r="L267" s="126">
        <v>0</v>
      </c>
      <c r="M267" s="125">
        <f t="shared" si="37"/>
        <v>45933.54</v>
      </c>
      <c r="N267" s="126">
        <f t="shared" si="48"/>
        <v>0</v>
      </c>
      <c r="O267" s="127">
        <f t="shared" si="42"/>
        <v>45933.54</v>
      </c>
      <c r="P267" s="127">
        <f>2380.24+160+160</f>
        <v>2700.24</v>
      </c>
      <c r="Q267" s="128">
        <f t="shared" si="43"/>
        <v>1318.29</v>
      </c>
      <c r="R267" s="128">
        <f t="shared" si="44"/>
        <v>1396.38</v>
      </c>
      <c r="S267" s="123">
        <f t="shared" si="39"/>
        <v>875.04</v>
      </c>
      <c r="T267" s="147">
        <v>0</v>
      </c>
      <c r="U267" s="128">
        <f t="shared" si="45"/>
        <v>3261.28</v>
      </c>
      <c r="V267" s="128">
        <f t="shared" si="46"/>
        <v>3256.69</v>
      </c>
      <c r="W267" s="128">
        <f t="shared" si="47"/>
        <v>528.24</v>
      </c>
      <c r="X267" s="128">
        <f t="shared" si="40"/>
        <v>6289.95</v>
      </c>
      <c r="Y267" s="128">
        <f t="shared" si="41"/>
        <v>39643.590000000004</v>
      </c>
    </row>
    <row r="268" spans="1:27" s="129" customFormat="1" ht="51.95" customHeight="1" x14ac:dyDescent="0.25">
      <c r="A268" s="119">
        <v>286</v>
      </c>
      <c r="B268" s="145" t="s">
        <v>380</v>
      </c>
      <c r="C268" s="146" t="s">
        <v>369</v>
      </c>
      <c r="D268" s="122">
        <v>8.2100000000000009</v>
      </c>
      <c r="E268" s="146" t="s">
        <v>381</v>
      </c>
      <c r="F268" s="133">
        <v>137800.57</v>
      </c>
      <c r="G268" s="133"/>
      <c r="H268" s="133"/>
      <c r="I268" s="124">
        <v>0</v>
      </c>
      <c r="J268" s="123">
        <f t="shared" si="36"/>
        <v>6359.0479926165208</v>
      </c>
      <c r="K268" s="125">
        <v>21.67</v>
      </c>
      <c r="L268" s="126">
        <v>0</v>
      </c>
      <c r="M268" s="125">
        <f t="shared" si="37"/>
        <v>137800.57</v>
      </c>
      <c r="N268" s="126">
        <f t="shared" si="48"/>
        <v>0</v>
      </c>
      <c r="O268" s="127">
        <f t="shared" si="42"/>
        <v>137800.57</v>
      </c>
      <c r="P268" s="127">
        <v>0</v>
      </c>
      <c r="Q268" s="128">
        <f t="shared" si="43"/>
        <v>3954.88</v>
      </c>
      <c r="R268" s="128">
        <f t="shared" si="44"/>
        <v>4189.1400000000003</v>
      </c>
      <c r="S268" s="123">
        <f t="shared" si="39"/>
        <v>20997.07</v>
      </c>
      <c r="T268" s="147">
        <v>0</v>
      </c>
      <c r="U268" s="128">
        <f t="shared" si="45"/>
        <v>9783.84</v>
      </c>
      <c r="V268" s="128">
        <f t="shared" si="46"/>
        <v>9770.06</v>
      </c>
      <c r="W268" s="128">
        <f t="shared" si="47"/>
        <v>748.08</v>
      </c>
      <c r="X268" s="128">
        <f t="shared" si="40"/>
        <v>29141.09</v>
      </c>
      <c r="Y268" s="128">
        <f t="shared" si="41"/>
        <v>108659.48000000001</v>
      </c>
    </row>
    <row r="269" spans="1:27" s="129" customFormat="1" ht="51.95" customHeight="1" x14ac:dyDescent="0.25">
      <c r="A269" s="119">
        <v>287</v>
      </c>
      <c r="B269" s="145" t="s">
        <v>382</v>
      </c>
      <c r="C269" s="146" t="s">
        <v>166</v>
      </c>
      <c r="D269" s="122">
        <v>8.2100000000000009</v>
      </c>
      <c r="E269" s="146" t="s">
        <v>381</v>
      </c>
      <c r="F269" s="133">
        <v>72181.25</v>
      </c>
      <c r="G269" s="133"/>
      <c r="H269" s="133"/>
      <c r="I269" s="124">
        <v>0</v>
      </c>
      <c r="J269" s="123">
        <f t="shared" si="36"/>
        <v>3330.9298569450852</v>
      </c>
      <c r="K269" s="125">
        <v>21.67</v>
      </c>
      <c r="L269" s="126">
        <v>0</v>
      </c>
      <c r="M269" s="125">
        <f t="shared" si="37"/>
        <v>72181.25</v>
      </c>
      <c r="N269" s="126">
        <f t="shared" si="48"/>
        <v>0</v>
      </c>
      <c r="O269" s="127">
        <f t="shared" si="42"/>
        <v>72181.25</v>
      </c>
      <c r="P269" s="127">
        <v>0</v>
      </c>
      <c r="Q269" s="128">
        <f t="shared" ref="Q269:Q332" si="49">ROUND(IF((O269)&gt;(16262.5*20),((16262.5*20)*0.0287),(O269)*0.0287),2)</f>
        <v>2071.6</v>
      </c>
      <c r="R269" s="128">
        <f t="shared" ref="R269:R332" si="50">ROUND(IF((O269)&gt;(16262.5*10),((16262.5*10)*0.0304),(O269)*0.0304),2)</f>
        <v>2194.31</v>
      </c>
      <c r="S269" s="123">
        <f t="shared" si="39"/>
        <v>5778.91</v>
      </c>
      <c r="T269" s="147">
        <v>0</v>
      </c>
      <c r="U269" s="128">
        <f t="shared" ref="U269:U332" si="51">ROUND(IF((O269)&gt;(16262.5*20),((16262.5*20)*0.071),(O269)*0.071),2)</f>
        <v>5124.87</v>
      </c>
      <c r="V269" s="128">
        <f t="shared" ref="V269:V332" si="52">ROUND(IF((O269)&gt;(16262.5*10),((16262.5*10)*0.0709),(O269)*0.0709),2)</f>
        <v>5117.6499999999996</v>
      </c>
      <c r="W269" s="128">
        <f t="shared" ref="W269:W332" si="53">+ROUND(IF(O269&gt;(16262.5*4),((16262.5*4)*0.0115),O269*0.0115),2)</f>
        <v>748.08</v>
      </c>
      <c r="X269" s="128">
        <f t="shared" si="40"/>
        <v>10044.82</v>
      </c>
      <c r="Y269" s="128">
        <f t="shared" si="41"/>
        <v>62136.43</v>
      </c>
    </row>
    <row r="270" spans="1:27" s="129" customFormat="1" ht="51.95" customHeight="1" x14ac:dyDescent="0.25">
      <c r="A270" s="119">
        <v>288</v>
      </c>
      <c r="B270" s="145" t="s">
        <v>383</v>
      </c>
      <c r="C270" s="146" t="s">
        <v>70</v>
      </c>
      <c r="D270" s="122">
        <v>8.2100000000000009</v>
      </c>
      <c r="E270" s="146" t="s">
        <v>381</v>
      </c>
      <c r="F270" s="133">
        <v>59057.39</v>
      </c>
      <c r="G270" s="133"/>
      <c r="H270" s="133"/>
      <c r="I270" s="124">
        <v>0</v>
      </c>
      <c r="J270" s="123">
        <f t="shared" si="36"/>
        <v>2725.3064143977849</v>
      </c>
      <c r="K270" s="125">
        <v>21.67</v>
      </c>
      <c r="L270" s="126">
        <v>0</v>
      </c>
      <c r="M270" s="125">
        <f t="shared" si="37"/>
        <v>59057.390000000007</v>
      </c>
      <c r="N270" s="126">
        <f t="shared" si="48"/>
        <v>0</v>
      </c>
      <c r="O270" s="127">
        <f t="shared" si="42"/>
        <v>59057.390000000007</v>
      </c>
      <c r="P270" s="127">
        <f>1190.12+160</f>
        <v>1350.12</v>
      </c>
      <c r="Q270" s="128">
        <f t="shared" si="49"/>
        <v>1694.95</v>
      </c>
      <c r="R270" s="128">
        <f t="shared" si="50"/>
        <v>1795.34</v>
      </c>
      <c r="S270" s="123">
        <f t="shared" si="39"/>
        <v>3039.24</v>
      </c>
      <c r="T270" s="147">
        <v>1419.12</v>
      </c>
      <c r="U270" s="128">
        <f t="shared" si="51"/>
        <v>4193.07</v>
      </c>
      <c r="V270" s="128">
        <f t="shared" si="52"/>
        <v>4187.17</v>
      </c>
      <c r="W270" s="128">
        <f t="shared" si="53"/>
        <v>679.16</v>
      </c>
      <c r="X270" s="128">
        <f t="shared" si="40"/>
        <v>9298.77</v>
      </c>
      <c r="Y270" s="128">
        <f t="shared" si="41"/>
        <v>49758.62000000001</v>
      </c>
    </row>
    <row r="271" spans="1:27" s="129" customFormat="1" ht="51.95" customHeight="1" x14ac:dyDescent="0.25">
      <c r="A271" s="119">
        <v>289</v>
      </c>
      <c r="B271" s="145" t="s">
        <v>384</v>
      </c>
      <c r="C271" s="146" t="s">
        <v>138</v>
      </c>
      <c r="D271" s="122">
        <v>8.2100000000000009</v>
      </c>
      <c r="E271" s="146" t="s">
        <v>381</v>
      </c>
      <c r="F271" s="133">
        <v>39371.599999999999</v>
      </c>
      <c r="G271" s="133"/>
      <c r="H271" s="133"/>
      <c r="I271" s="124">
        <v>0</v>
      </c>
      <c r="J271" s="123">
        <f t="shared" ref="J271:J334" si="54">F271/21.67</f>
        <v>1816.8712505768342</v>
      </c>
      <c r="K271" s="125">
        <v>21.67</v>
      </c>
      <c r="L271" s="126">
        <v>0</v>
      </c>
      <c r="M271" s="125">
        <f t="shared" ref="M271:M334" si="55">J271*K271</f>
        <v>39371.599999999999</v>
      </c>
      <c r="N271" s="126">
        <f t="shared" si="48"/>
        <v>0</v>
      </c>
      <c r="O271" s="127">
        <f t="shared" si="42"/>
        <v>39371.599999999999</v>
      </c>
      <c r="P271" s="127">
        <v>0</v>
      </c>
      <c r="Q271" s="128">
        <f t="shared" si="49"/>
        <v>1129.96</v>
      </c>
      <c r="R271" s="128">
        <f t="shared" si="50"/>
        <v>1196.9000000000001</v>
      </c>
      <c r="S271" s="123">
        <f t="shared" ref="S271:S334" si="56">ROUND(IF(((O271-P271-Q271-R271)&gt;34685.01)*(( O271-P271-Q271-R271)&lt;52027.43),(((O271-P271-Q271-R271)-34685.01)*0.15),+IF(((O271-P271-Q271-R271)&gt;52027.43)*((O271-P271-Q271-R271)&lt;72260.26),((((O271-P271-Q271-R271)-52027.43)*0.2)+2601.33),+IF((O271-P271-Q271-R271)&gt;72260.26,(((O271-P271-Q271-R271)-72260.26)*25%)+6648,0))),2)</f>
        <v>353.96</v>
      </c>
      <c r="T271" s="147">
        <v>0</v>
      </c>
      <c r="U271" s="128">
        <f t="shared" si="51"/>
        <v>2795.38</v>
      </c>
      <c r="V271" s="128">
        <f t="shared" si="52"/>
        <v>2791.45</v>
      </c>
      <c r="W271" s="128">
        <f t="shared" si="53"/>
        <v>452.77</v>
      </c>
      <c r="X271" s="128">
        <f t="shared" ref="X271:X334" si="57">P271+Q271+R271+S271+T271</f>
        <v>2680.82</v>
      </c>
      <c r="Y271" s="128">
        <f t="shared" ref="Y271:Y334" si="58">O271-X271</f>
        <v>36690.78</v>
      </c>
    </row>
    <row r="272" spans="1:27" s="129" customFormat="1" ht="51.95" customHeight="1" x14ac:dyDescent="0.25">
      <c r="A272" s="119">
        <v>290</v>
      </c>
      <c r="B272" s="145" t="s">
        <v>385</v>
      </c>
      <c r="C272" s="146" t="s">
        <v>138</v>
      </c>
      <c r="D272" s="122">
        <v>8.2100000000000009</v>
      </c>
      <c r="E272" s="146" t="s">
        <v>381</v>
      </c>
      <c r="F272" s="133">
        <v>39371.599999999999</v>
      </c>
      <c r="G272" s="133"/>
      <c r="H272" s="133"/>
      <c r="I272" s="124">
        <v>0</v>
      </c>
      <c r="J272" s="123">
        <f t="shared" si="54"/>
        <v>1816.8712505768342</v>
      </c>
      <c r="K272" s="125">
        <v>21.67</v>
      </c>
      <c r="L272" s="126">
        <v>0</v>
      </c>
      <c r="M272" s="125">
        <f t="shared" si="55"/>
        <v>39371.599999999999</v>
      </c>
      <c r="N272" s="126">
        <f t="shared" si="48"/>
        <v>0</v>
      </c>
      <c r="O272" s="127">
        <f t="shared" ref="O272:O335" si="59">M272+N272</f>
        <v>39371.599999999999</v>
      </c>
      <c r="P272" s="127">
        <v>0</v>
      </c>
      <c r="Q272" s="128">
        <f t="shared" si="49"/>
        <v>1129.96</v>
      </c>
      <c r="R272" s="128">
        <f t="shared" si="50"/>
        <v>1196.9000000000001</v>
      </c>
      <c r="S272" s="123">
        <f t="shared" si="56"/>
        <v>353.96</v>
      </c>
      <c r="T272" s="147">
        <v>0</v>
      </c>
      <c r="U272" s="128">
        <f t="shared" si="51"/>
        <v>2795.38</v>
      </c>
      <c r="V272" s="128">
        <f t="shared" si="52"/>
        <v>2791.45</v>
      </c>
      <c r="W272" s="128">
        <f t="shared" si="53"/>
        <v>452.77</v>
      </c>
      <c r="X272" s="128">
        <f t="shared" si="57"/>
        <v>2680.82</v>
      </c>
      <c r="Y272" s="128">
        <f t="shared" si="58"/>
        <v>36690.78</v>
      </c>
    </row>
    <row r="273" spans="1:25" s="129" customFormat="1" ht="51.95" customHeight="1" x14ac:dyDescent="0.25">
      <c r="A273" s="119">
        <v>291</v>
      </c>
      <c r="B273" s="145" t="s">
        <v>386</v>
      </c>
      <c r="C273" s="146" t="s">
        <v>138</v>
      </c>
      <c r="D273" s="122">
        <v>8.2100000000000009</v>
      </c>
      <c r="E273" s="146" t="s">
        <v>381</v>
      </c>
      <c r="F273" s="133">
        <v>39371.599999999999</v>
      </c>
      <c r="G273" s="133"/>
      <c r="H273" s="133"/>
      <c r="I273" s="124">
        <v>0</v>
      </c>
      <c r="J273" s="123">
        <f t="shared" si="54"/>
        <v>1816.8712505768342</v>
      </c>
      <c r="K273" s="125">
        <v>21.67</v>
      </c>
      <c r="L273" s="126">
        <v>0</v>
      </c>
      <c r="M273" s="125">
        <f t="shared" si="55"/>
        <v>39371.599999999999</v>
      </c>
      <c r="N273" s="126">
        <f t="shared" si="48"/>
        <v>0</v>
      </c>
      <c r="O273" s="127">
        <f t="shared" si="59"/>
        <v>39371.599999999999</v>
      </c>
      <c r="P273" s="127">
        <f>1190.12+160</f>
        <v>1350.12</v>
      </c>
      <c r="Q273" s="128">
        <f t="shared" si="49"/>
        <v>1129.96</v>
      </c>
      <c r="R273" s="128">
        <f t="shared" si="50"/>
        <v>1196.9000000000001</v>
      </c>
      <c r="S273" s="123">
        <f t="shared" si="56"/>
        <v>151.44</v>
      </c>
      <c r="T273" s="147">
        <v>0</v>
      </c>
      <c r="U273" s="128">
        <f t="shared" si="51"/>
        <v>2795.38</v>
      </c>
      <c r="V273" s="128">
        <f t="shared" si="52"/>
        <v>2791.45</v>
      </c>
      <c r="W273" s="128">
        <f t="shared" si="53"/>
        <v>452.77</v>
      </c>
      <c r="X273" s="128">
        <f t="shared" si="57"/>
        <v>3828.42</v>
      </c>
      <c r="Y273" s="128">
        <f t="shared" si="58"/>
        <v>35543.18</v>
      </c>
    </row>
    <row r="274" spans="1:25" s="129" customFormat="1" ht="51.95" customHeight="1" x14ac:dyDescent="0.25">
      <c r="A274" s="119">
        <v>292</v>
      </c>
      <c r="B274" s="145" t="s">
        <v>387</v>
      </c>
      <c r="C274" s="146" t="s">
        <v>304</v>
      </c>
      <c r="D274" s="122">
        <v>8.2100000000000009</v>
      </c>
      <c r="E274" s="146" t="s">
        <v>381</v>
      </c>
      <c r="F274" s="133">
        <v>32809.660000000003</v>
      </c>
      <c r="G274" s="133"/>
      <c r="H274" s="133"/>
      <c r="I274" s="124">
        <v>0</v>
      </c>
      <c r="J274" s="123">
        <f t="shared" si="54"/>
        <v>1514.0590678357175</v>
      </c>
      <c r="K274" s="125">
        <v>21.67</v>
      </c>
      <c r="L274" s="126">
        <v>0</v>
      </c>
      <c r="M274" s="125">
        <f t="shared" si="55"/>
        <v>32809.660000000003</v>
      </c>
      <c r="N274" s="126">
        <f t="shared" si="48"/>
        <v>0</v>
      </c>
      <c r="O274" s="127">
        <f t="shared" si="59"/>
        <v>32809.660000000003</v>
      </c>
      <c r="P274" s="127">
        <v>0</v>
      </c>
      <c r="Q274" s="128">
        <f t="shared" si="49"/>
        <v>941.64</v>
      </c>
      <c r="R274" s="128">
        <f t="shared" si="50"/>
        <v>997.41</v>
      </c>
      <c r="S274" s="123">
        <f t="shared" si="56"/>
        <v>0</v>
      </c>
      <c r="T274" s="147">
        <v>0</v>
      </c>
      <c r="U274" s="128">
        <f t="shared" si="51"/>
        <v>2329.4899999999998</v>
      </c>
      <c r="V274" s="128">
        <f t="shared" si="52"/>
        <v>2326.1999999999998</v>
      </c>
      <c r="W274" s="128">
        <f t="shared" si="53"/>
        <v>377.31</v>
      </c>
      <c r="X274" s="128">
        <f t="shared" si="57"/>
        <v>1939.05</v>
      </c>
      <c r="Y274" s="128">
        <f t="shared" si="58"/>
        <v>30870.610000000004</v>
      </c>
    </row>
    <row r="275" spans="1:25" s="129" customFormat="1" ht="51.95" customHeight="1" x14ac:dyDescent="0.25">
      <c r="A275" s="119">
        <v>293</v>
      </c>
      <c r="B275" s="145" t="s">
        <v>388</v>
      </c>
      <c r="C275" s="146" t="s">
        <v>92</v>
      </c>
      <c r="D275" s="122">
        <v>8.2100000000000009</v>
      </c>
      <c r="E275" s="146" t="s">
        <v>381</v>
      </c>
      <c r="F275" s="133">
        <v>32809.660000000003</v>
      </c>
      <c r="G275" s="133"/>
      <c r="H275" s="133"/>
      <c r="I275" s="124">
        <v>0</v>
      </c>
      <c r="J275" s="123">
        <f t="shared" si="54"/>
        <v>1514.0590678357175</v>
      </c>
      <c r="K275" s="125">
        <v>21.67</v>
      </c>
      <c r="L275" s="126">
        <v>0</v>
      </c>
      <c r="M275" s="125">
        <f t="shared" si="55"/>
        <v>32809.660000000003</v>
      </c>
      <c r="N275" s="126">
        <f t="shared" si="48"/>
        <v>0</v>
      </c>
      <c r="O275" s="127">
        <f t="shared" si="59"/>
        <v>32809.660000000003</v>
      </c>
      <c r="P275" s="127">
        <v>0</v>
      </c>
      <c r="Q275" s="128">
        <f t="shared" si="49"/>
        <v>941.64</v>
      </c>
      <c r="R275" s="128">
        <f t="shared" si="50"/>
        <v>997.41</v>
      </c>
      <c r="S275" s="123">
        <f t="shared" si="56"/>
        <v>0</v>
      </c>
      <c r="T275" s="147">
        <v>0</v>
      </c>
      <c r="U275" s="128">
        <f t="shared" si="51"/>
        <v>2329.4899999999998</v>
      </c>
      <c r="V275" s="128">
        <f t="shared" si="52"/>
        <v>2326.1999999999998</v>
      </c>
      <c r="W275" s="128">
        <f t="shared" si="53"/>
        <v>377.31</v>
      </c>
      <c r="X275" s="128">
        <f t="shared" si="57"/>
        <v>1939.05</v>
      </c>
      <c r="Y275" s="128">
        <f t="shared" si="58"/>
        <v>30870.610000000004</v>
      </c>
    </row>
    <row r="276" spans="1:25" s="129" customFormat="1" ht="51.95" customHeight="1" x14ac:dyDescent="0.25">
      <c r="A276" s="119">
        <v>278</v>
      </c>
      <c r="B276" s="145" t="s">
        <v>389</v>
      </c>
      <c r="C276" s="146" t="s">
        <v>369</v>
      </c>
      <c r="D276" s="122">
        <v>8.3000000000000007</v>
      </c>
      <c r="E276" s="146" t="s">
        <v>390</v>
      </c>
      <c r="F276" s="133">
        <v>137800.57</v>
      </c>
      <c r="G276" s="133"/>
      <c r="H276" s="133"/>
      <c r="I276" s="124">
        <v>0</v>
      </c>
      <c r="J276" s="123">
        <f t="shared" si="54"/>
        <v>6359.0479926165208</v>
      </c>
      <c r="K276" s="125">
        <v>21.67</v>
      </c>
      <c r="L276" s="126">
        <v>0</v>
      </c>
      <c r="M276" s="125">
        <f t="shared" si="55"/>
        <v>137800.57</v>
      </c>
      <c r="N276" s="126">
        <f t="shared" si="48"/>
        <v>0</v>
      </c>
      <c r="O276" s="127">
        <f t="shared" si="59"/>
        <v>137800.57</v>
      </c>
      <c r="P276" s="127">
        <v>0</v>
      </c>
      <c r="Q276" s="128">
        <f t="shared" si="49"/>
        <v>3954.88</v>
      </c>
      <c r="R276" s="128">
        <f t="shared" si="50"/>
        <v>4189.1400000000003</v>
      </c>
      <c r="S276" s="123">
        <f t="shared" si="56"/>
        <v>20997.07</v>
      </c>
      <c r="T276" s="147">
        <v>0</v>
      </c>
      <c r="U276" s="128">
        <f t="shared" si="51"/>
        <v>9783.84</v>
      </c>
      <c r="V276" s="128">
        <f t="shared" si="52"/>
        <v>9770.06</v>
      </c>
      <c r="W276" s="128">
        <f t="shared" si="53"/>
        <v>748.08</v>
      </c>
      <c r="X276" s="128">
        <f t="shared" si="57"/>
        <v>29141.09</v>
      </c>
      <c r="Y276" s="128">
        <f t="shared" si="58"/>
        <v>108659.48000000001</v>
      </c>
    </row>
    <row r="277" spans="1:25" s="129" customFormat="1" ht="51.95" customHeight="1" x14ac:dyDescent="0.25">
      <c r="A277" s="119">
        <v>279</v>
      </c>
      <c r="B277" s="145" t="s">
        <v>391</v>
      </c>
      <c r="C277" s="146" t="s">
        <v>166</v>
      </c>
      <c r="D277" s="122">
        <v>8.3000000000000007</v>
      </c>
      <c r="E277" s="146" t="s">
        <v>390</v>
      </c>
      <c r="F277" s="133">
        <v>72181.25</v>
      </c>
      <c r="G277" s="133"/>
      <c r="H277" s="133"/>
      <c r="I277" s="124">
        <v>0</v>
      </c>
      <c r="J277" s="123">
        <f t="shared" si="54"/>
        <v>3330.9298569450852</v>
      </c>
      <c r="K277" s="125">
        <v>21.67</v>
      </c>
      <c r="L277" s="126">
        <v>0</v>
      </c>
      <c r="M277" s="125">
        <f t="shared" si="55"/>
        <v>72181.25</v>
      </c>
      <c r="N277" s="126">
        <f t="shared" si="48"/>
        <v>0</v>
      </c>
      <c r="O277" s="127">
        <f t="shared" si="59"/>
        <v>72181.25</v>
      </c>
      <c r="P277" s="127">
        <v>0</v>
      </c>
      <c r="Q277" s="128">
        <f t="shared" si="49"/>
        <v>2071.6</v>
      </c>
      <c r="R277" s="128">
        <f t="shared" si="50"/>
        <v>2194.31</v>
      </c>
      <c r="S277" s="123">
        <f t="shared" si="56"/>
        <v>5778.91</v>
      </c>
      <c r="T277" s="147">
        <v>0</v>
      </c>
      <c r="U277" s="128">
        <f t="shared" si="51"/>
        <v>5124.87</v>
      </c>
      <c r="V277" s="128">
        <f t="shared" si="52"/>
        <v>5117.6499999999996</v>
      </c>
      <c r="W277" s="128">
        <f t="shared" si="53"/>
        <v>748.08</v>
      </c>
      <c r="X277" s="128">
        <f t="shared" si="57"/>
        <v>10044.82</v>
      </c>
      <c r="Y277" s="128">
        <f t="shared" si="58"/>
        <v>62136.43</v>
      </c>
    </row>
    <row r="278" spans="1:25" s="129" customFormat="1" ht="51.95" customHeight="1" x14ac:dyDescent="0.25">
      <c r="A278" s="119">
        <v>280</v>
      </c>
      <c r="B278" s="145" t="s">
        <v>392</v>
      </c>
      <c r="C278" s="146" t="s">
        <v>70</v>
      </c>
      <c r="D278" s="122">
        <v>8.3000000000000007</v>
      </c>
      <c r="E278" s="146" t="s">
        <v>390</v>
      </c>
      <c r="F278" s="133">
        <v>59057.39</v>
      </c>
      <c r="G278" s="133"/>
      <c r="H278" s="133"/>
      <c r="I278" s="124">
        <v>0</v>
      </c>
      <c r="J278" s="123">
        <f t="shared" si="54"/>
        <v>2725.3064143977849</v>
      </c>
      <c r="K278" s="125">
        <v>21.67</v>
      </c>
      <c r="L278" s="126">
        <v>0</v>
      </c>
      <c r="M278" s="125">
        <f t="shared" si="55"/>
        <v>59057.390000000007</v>
      </c>
      <c r="N278" s="126">
        <f t="shared" si="48"/>
        <v>0</v>
      </c>
      <c r="O278" s="127">
        <f t="shared" si="59"/>
        <v>59057.390000000007</v>
      </c>
      <c r="P278" s="127">
        <v>0</v>
      </c>
      <c r="Q278" s="128">
        <f t="shared" si="49"/>
        <v>1694.95</v>
      </c>
      <c r="R278" s="128">
        <f t="shared" si="50"/>
        <v>1795.34</v>
      </c>
      <c r="S278" s="123">
        <f t="shared" si="56"/>
        <v>3309.26</v>
      </c>
      <c r="T278" s="147">
        <v>0</v>
      </c>
      <c r="U278" s="128">
        <f t="shared" si="51"/>
        <v>4193.07</v>
      </c>
      <c r="V278" s="128">
        <f t="shared" si="52"/>
        <v>4187.17</v>
      </c>
      <c r="W278" s="128">
        <f t="shared" si="53"/>
        <v>679.16</v>
      </c>
      <c r="X278" s="128">
        <f t="shared" si="57"/>
        <v>6799.55</v>
      </c>
      <c r="Y278" s="128">
        <f t="shared" si="58"/>
        <v>52257.840000000004</v>
      </c>
    </row>
    <row r="279" spans="1:25" s="129" customFormat="1" ht="51.95" customHeight="1" x14ac:dyDescent="0.25">
      <c r="A279" s="119">
        <v>261</v>
      </c>
      <c r="B279" s="145" t="s">
        <v>393</v>
      </c>
      <c r="C279" s="146" t="s">
        <v>70</v>
      </c>
      <c r="D279" s="122">
        <v>8.4</v>
      </c>
      <c r="E279" s="146" t="s">
        <v>394</v>
      </c>
      <c r="F279" s="133">
        <v>59057.39</v>
      </c>
      <c r="G279" s="133"/>
      <c r="H279" s="133"/>
      <c r="I279" s="124">
        <v>0</v>
      </c>
      <c r="J279" s="123">
        <f t="shared" si="54"/>
        <v>2725.3064143977849</v>
      </c>
      <c r="K279" s="125">
        <v>21.67</v>
      </c>
      <c r="L279" s="126">
        <v>0</v>
      </c>
      <c r="M279" s="125">
        <f t="shared" si="55"/>
        <v>59057.390000000007</v>
      </c>
      <c r="N279" s="126">
        <f t="shared" si="48"/>
        <v>0</v>
      </c>
      <c r="O279" s="127">
        <f t="shared" si="59"/>
        <v>59057.390000000007</v>
      </c>
      <c r="P279" s="127">
        <f>1190.12+160</f>
        <v>1350.12</v>
      </c>
      <c r="Q279" s="128">
        <f t="shared" si="49"/>
        <v>1694.95</v>
      </c>
      <c r="R279" s="128">
        <f t="shared" si="50"/>
        <v>1795.34</v>
      </c>
      <c r="S279" s="123">
        <f t="shared" si="56"/>
        <v>3039.24</v>
      </c>
      <c r="T279" s="147">
        <v>0</v>
      </c>
      <c r="U279" s="128">
        <f t="shared" si="51"/>
        <v>4193.07</v>
      </c>
      <c r="V279" s="128">
        <f t="shared" si="52"/>
        <v>4187.17</v>
      </c>
      <c r="W279" s="128">
        <f t="shared" si="53"/>
        <v>679.16</v>
      </c>
      <c r="X279" s="128">
        <f t="shared" si="57"/>
        <v>7879.65</v>
      </c>
      <c r="Y279" s="128">
        <f t="shared" si="58"/>
        <v>51177.740000000005</v>
      </c>
    </row>
    <row r="280" spans="1:25" s="129" customFormat="1" ht="51.95" customHeight="1" x14ac:dyDescent="0.25">
      <c r="A280" s="119">
        <v>263</v>
      </c>
      <c r="B280" s="145" t="s">
        <v>395</v>
      </c>
      <c r="C280" s="146" t="s">
        <v>136</v>
      </c>
      <c r="D280" s="122">
        <v>8.4</v>
      </c>
      <c r="E280" s="146" t="s">
        <v>394</v>
      </c>
      <c r="F280" s="133">
        <v>45933.54</v>
      </c>
      <c r="G280" s="133"/>
      <c r="H280" s="133"/>
      <c r="I280" s="124">
        <v>0</v>
      </c>
      <c r="J280" s="123">
        <f t="shared" si="54"/>
        <v>2119.6834333179509</v>
      </c>
      <c r="K280" s="125">
        <v>21.67</v>
      </c>
      <c r="L280" s="126">
        <v>0</v>
      </c>
      <c r="M280" s="125">
        <f t="shared" si="55"/>
        <v>45933.54</v>
      </c>
      <c r="N280" s="126">
        <f t="shared" si="48"/>
        <v>0</v>
      </c>
      <c r="O280" s="127">
        <f t="shared" si="59"/>
        <v>45933.54</v>
      </c>
      <c r="P280" s="127">
        <f>1190.12+160</f>
        <v>1350.12</v>
      </c>
      <c r="Q280" s="128">
        <f t="shared" si="49"/>
        <v>1318.29</v>
      </c>
      <c r="R280" s="128">
        <f t="shared" si="50"/>
        <v>1396.38</v>
      </c>
      <c r="S280" s="123">
        <f t="shared" si="56"/>
        <v>1077.56</v>
      </c>
      <c r="T280" s="147">
        <v>0</v>
      </c>
      <c r="U280" s="128">
        <f t="shared" si="51"/>
        <v>3261.28</v>
      </c>
      <c r="V280" s="128">
        <f t="shared" si="52"/>
        <v>3256.69</v>
      </c>
      <c r="W280" s="128">
        <f t="shared" si="53"/>
        <v>528.24</v>
      </c>
      <c r="X280" s="128">
        <f t="shared" si="57"/>
        <v>5142.3500000000004</v>
      </c>
      <c r="Y280" s="128">
        <f t="shared" si="58"/>
        <v>40791.19</v>
      </c>
    </row>
    <row r="281" spans="1:25" s="129" customFormat="1" ht="51.95" customHeight="1" x14ac:dyDescent="0.25">
      <c r="A281" s="119">
        <v>285</v>
      </c>
      <c r="B281" s="145" t="s">
        <v>396</v>
      </c>
      <c r="C281" s="146" t="s">
        <v>369</v>
      </c>
      <c r="D281" s="122">
        <v>8.5</v>
      </c>
      <c r="E281" s="146" t="s">
        <v>397</v>
      </c>
      <c r="F281" s="133">
        <v>137800.57</v>
      </c>
      <c r="G281" s="133"/>
      <c r="H281" s="133"/>
      <c r="I281" s="124">
        <v>0</v>
      </c>
      <c r="J281" s="123">
        <f t="shared" si="54"/>
        <v>6359.0479926165208</v>
      </c>
      <c r="K281" s="125">
        <v>21.67</v>
      </c>
      <c r="L281" s="126">
        <v>0</v>
      </c>
      <c r="M281" s="125">
        <f t="shared" si="55"/>
        <v>137800.57</v>
      </c>
      <c r="N281" s="126">
        <f t="shared" si="48"/>
        <v>0</v>
      </c>
      <c r="O281" s="127">
        <f t="shared" si="59"/>
        <v>137800.57</v>
      </c>
      <c r="P281" s="127">
        <f>2380.24+160+160</f>
        <v>2700.24</v>
      </c>
      <c r="Q281" s="128">
        <f t="shared" si="49"/>
        <v>3954.88</v>
      </c>
      <c r="R281" s="128">
        <f t="shared" si="50"/>
        <v>4189.1400000000003</v>
      </c>
      <c r="S281" s="123">
        <f t="shared" si="56"/>
        <v>20322.009999999998</v>
      </c>
      <c r="T281" s="147">
        <v>0</v>
      </c>
      <c r="U281" s="128">
        <f t="shared" si="51"/>
        <v>9783.84</v>
      </c>
      <c r="V281" s="128">
        <f t="shared" si="52"/>
        <v>9770.06</v>
      </c>
      <c r="W281" s="128">
        <f t="shared" si="53"/>
        <v>748.08</v>
      </c>
      <c r="X281" s="128">
        <f t="shared" si="57"/>
        <v>31166.269999999997</v>
      </c>
      <c r="Y281" s="128">
        <f t="shared" si="58"/>
        <v>106634.30000000002</v>
      </c>
    </row>
    <row r="282" spans="1:25" s="129" customFormat="1" ht="51.95" customHeight="1" x14ac:dyDescent="0.25">
      <c r="A282" s="119">
        <v>228</v>
      </c>
      <c r="B282" s="145" t="s">
        <v>398</v>
      </c>
      <c r="C282" s="146" t="s">
        <v>70</v>
      </c>
      <c r="D282" s="122">
        <v>8.5</v>
      </c>
      <c r="E282" s="146" t="s">
        <v>397</v>
      </c>
      <c r="F282" s="133">
        <v>59057.39</v>
      </c>
      <c r="G282" s="133"/>
      <c r="H282" s="133"/>
      <c r="I282" s="124">
        <v>0</v>
      </c>
      <c r="J282" s="123">
        <f t="shared" si="54"/>
        <v>2725.3064143977849</v>
      </c>
      <c r="K282" s="125">
        <v>21.67</v>
      </c>
      <c r="L282" s="126">
        <v>0</v>
      </c>
      <c r="M282" s="125">
        <f t="shared" si="55"/>
        <v>59057.390000000007</v>
      </c>
      <c r="N282" s="126">
        <f t="shared" si="48"/>
        <v>0</v>
      </c>
      <c r="O282" s="127">
        <f t="shared" si="59"/>
        <v>59057.390000000007</v>
      </c>
      <c r="P282" s="127">
        <v>0</v>
      </c>
      <c r="Q282" s="128">
        <f t="shared" si="49"/>
        <v>1694.95</v>
      </c>
      <c r="R282" s="128">
        <f t="shared" si="50"/>
        <v>1795.34</v>
      </c>
      <c r="S282" s="123">
        <f t="shared" si="56"/>
        <v>3309.26</v>
      </c>
      <c r="T282" s="147">
        <v>709.56</v>
      </c>
      <c r="U282" s="128">
        <f t="shared" si="51"/>
        <v>4193.07</v>
      </c>
      <c r="V282" s="128">
        <f t="shared" si="52"/>
        <v>4187.17</v>
      </c>
      <c r="W282" s="128">
        <f t="shared" si="53"/>
        <v>679.16</v>
      </c>
      <c r="X282" s="128">
        <f t="shared" si="57"/>
        <v>7509.1100000000006</v>
      </c>
      <c r="Y282" s="128">
        <f t="shared" si="58"/>
        <v>51548.280000000006</v>
      </c>
    </row>
    <row r="283" spans="1:25" s="129" customFormat="1" ht="51.95" customHeight="1" x14ac:dyDescent="0.25">
      <c r="A283" s="119">
        <v>369</v>
      </c>
      <c r="B283" s="145" t="s">
        <v>399</v>
      </c>
      <c r="C283" s="146" t="s">
        <v>92</v>
      </c>
      <c r="D283" s="122">
        <v>8.5</v>
      </c>
      <c r="E283" s="146" t="s">
        <v>397</v>
      </c>
      <c r="F283" s="133">
        <v>32809.660000000003</v>
      </c>
      <c r="G283" s="133"/>
      <c r="H283" s="133"/>
      <c r="I283" s="124">
        <v>44518</v>
      </c>
      <c r="J283" s="123">
        <f t="shared" si="54"/>
        <v>1514.0590678357175</v>
      </c>
      <c r="K283" s="125">
        <v>21.67</v>
      </c>
      <c r="L283" s="126">
        <v>0</v>
      </c>
      <c r="M283" s="125">
        <f t="shared" si="55"/>
        <v>32809.660000000003</v>
      </c>
      <c r="N283" s="126">
        <f t="shared" si="48"/>
        <v>0</v>
      </c>
      <c r="O283" s="127">
        <f t="shared" si="59"/>
        <v>32809.660000000003</v>
      </c>
      <c r="P283" s="127">
        <v>0</v>
      </c>
      <c r="Q283" s="128">
        <f t="shared" si="49"/>
        <v>941.64</v>
      </c>
      <c r="R283" s="128">
        <f t="shared" si="50"/>
        <v>997.41</v>
      </c>
      <c r="S283" s="123">
        <f t="shared" si="56"/>
        <v>0</v>
      </c>
      <c r="T283" s="147">
        <v>0</v>
      </c>
      <c r="U283" s="128">
        <f t="shared" si="51"/>
        <v>2329.4899999999998</v>
      </c>
      <c r="V283" s="128">
        <f t="shared" si="52"/>
        <v>2326.1999999999998</v>
      </c>
      <c r="W283" s="128">
        <f t="shared" si="53"/>
        <v>377.31</v>
      </c>
      <c r="X283" s="128">
        <f t="shared" si="57"/>
        <v>1939.05</v>
      </c>
      <c r="Y283" s="128">
        <f t="shared" si="58"/>
        <v>30870.610000000004</v>
      </c>
    </row>
    <row r="284" spans="1:25" s="129" customFormat="1" ht="51.95" customHeight="1" x14ac:dyDescent="0.25">
      <c r="A284" s="119">
        <v>335</v>
      </c>
      <c r="B284" s="145" t="s">
        <v>400</v>
      </c>
      <c r="C284" s="146" t="s">
        <v>401</v>
      </c>
      <c r="D284" s="122">
        <v>8.6</v>
      </c>
      <c r="E284" s="146" t="s">
        <v>402</v>
      </c>
      <c r="F284" s="133">
        <v>28872.5</v>
      </c>
      <c r="G284" s="133"/>
      <c r="H284" s="133"/>
      <c r="I284" s="124">
        <v>0</v>
      </c>
      <c r="J284" s="123">
        <f t="shared" si="54"/>
        <v>1332.3719427780341</v>
      </c>
      <c r="K284" s="125">
        <v>21.67</v>
      </c>
      <c r="L284" s="126">
        <v>0</v>
      </c>
      <c r="M284" s="125">
        <f t="shared" si="55"/>
        <v>28872.5</v>
      </c>
      <c r="N284" s="126">
        <f t="shared" si="48"/>
        <v>0</v>
      </c>
      <c r="O284" s="127">
        <f t="shared" si="59"/>
        <v>28872.5</v>
      </c>
      <c r="P284" s="127">
        <v>0</v>
      </c>
      <c r="Q284" s="128">
        <f t="shared" si="49"/>
        <v>828.64</v>
      </c>
      <c r="R284" s="128">
        <f t="shared" si="50"/>
        <v>877.72</v>
      </c>
      <c r="S284" s="123">
        <f t="shared" si="56"/>
        <v>0</v>
      </c>
      <c r="T284" s="147">
        <v>2864.72</v>
      </c>
      <c r="U284" s="128">
        <f t="shared" si="51"/>
        <v>2049.9499999999998</v>
      </c>
      <c r="V284" s="128">
        <f t="shared" si="52"/>
        <v>2047.06</v>
      </c>
      <c r="W284" s="128">
        <f t="shared" si="53"/>
        <v>332.03</v>
      </c>
      <c r="X284" s="128">
        <f t="shared" si="57"/>
        <v>4571.08</v>
      </c>
      <c r="Y284" s="128">
        <f t="shared" si="58"/>
        <v>24301.42</v>
      </c>
    </row>
    <row r="285" spans="1:25" s="129" customFormat="1" ht="51.95" customHeight="1" x14ac:dyDescent="0.25">
      <c r="A285" s="119">
        <v>340</v>
      </c>
      <c r="B285" s="145" t="s">
        <v>403</v>
      </c>
      <c r="C285" s="146" t="s">
        <v>404</v>
      </c>
      <c r="D285" s="122">
        <v>8.6</v>
      </c>
      <c r="E285" s="146" t="s">
        <v>402</v>
      </c>
      <c r="F285" s="133">
        <v>19685.8</v>
      </c>
      <c r="G285" s="133"/>
      <c r="H285" s="133"/>
      <c r="I285" s="124">
        <v>0</v>
      </c>
      <c r="J285" s="123">
        <f t="shared" si="54"/>
        <v>908.4356252884171</v>
      </c>
      <c r="K285" s="125">
        <v>21.67</v>
      </c>
      <c r="L285" s="126">
        <v>0</v>
      </c>
      <c r="M285" s="125">
        <f t="shared" si="55"/>
        <v>19685.8</v>
      </c>
      <c r="N285" s="126">
        <f t="shared" si="48"/>
        <v>0</v>
      </c>
      <c r="O285" s="127">
        <f t="shared" si="59"/>
        <v>19685.8</v>
      </c>
      <c r="P285" s="127">
        <v>0</v>
      </c>
      <c r="Q285" s="128">
        <f t="shared" si="49"/>
        <v>564.98</v>
      </c>
      <c r="R285" s="128">
        <f t="shared" si="50"/>
        <v>598.45000000000005</v>
      </c>
      <c r="S285" s="123">
        <f t="shared" si="56"/>
        <v>0</v>
      </c>
      <c r="T285" s="147">
        <v>0</v>
      </c>
      <c r="U285" s="128">
        <f t="shared" si="51"/>
        <v>1397.69</v>
      </c>
      <c r="V285" s="128">
        <f t="shared" si="52"/>
        <v>1395.72</v>
      </c>
      <c r="W285" s="128">
        <f t="shared" si="53"/>
        <v>226.39</v>
      </c>
      <c r="X285" s="128">
        <f t="shared" si="57"/>
        <v>1163.43</v>
      </c>
      <c r="Y285" s="128">
        <f t="shared" si="58"/>
        <v>18522.37</v>
      </c>
    </row>
    <row r="286" spans="1:25" s="129" customFormat="1" ht="51.95" customHeight="1" x14ac:dyDescent="0.25">
      <c r="A286" s="119">
        <v>372</v>
      </c>
      <c r="B286" s="145" t="s">
        <v>405</v>
      </c>
      <c r="C286" s="146" t="s">
        <v>369</v>
      </c>
      <c r="D286" s="122">
        <v>8.6999999999999993</v>
      </c>
      <c r="E286" s="146" t="s">
        <v>406</v>
      </c>
      <c r="F286" s="133">
        <v>137800.57</v>
      </c>
      <c r="G286" s="133"/>
      <c r="H286" s="133"/>
      <c r="I286" s="124">
        <v>44545</v>
      </c>
      <c r="J286" s="123">
        <f t="shared" si="54"/>
        <v>6359.0479926165208</v>
      </c>
      <c r="K286" s="125">
        <v>21.67</v>
      </c>
      <c r="L286" s="126">
        <v>0</v>
      </c>
      <c r="M286" s="125">
        <f t="shared" si="55"/>
        <v>137800.57</v>
      </c>
      <c r="N286" s="126">
        <f t="shared" si="48"/>
        <v>0</v>
      </c>
      <c r="O286" s="127">
        <f t="shared" si="59"/>
        <v>137800.57</v>
      </c>
      <c r="P286" s="127">
        <v>0</v>
      </c>
      <c r="Q286" s="128">
        <f t="shared" si="49"/>
        <v>3954.88</v>
      </c>
      <c r="R286" s="128">
        <f t="shared" si="50"/>
        <v>4189.1400000000003</v>
      </c>
      <c r="S286" s="123">
        <f t="shared" si="56"/>
        <v>20997.07</v>
      </c>
      <c r="T286" s="147">
        <v>0</v>
      </c>
      <c r="U286" s="128">
        <f t="shared" si="51"/>
        <v>9783.84</v>
      </c>
      <c r="V286" s="128">
        <f t="shared" si="52"/>
        <v>9770.06</v>
      </c>
      <c r="W286" s="128">
        <f t="shared" si="53"/>
        <v>748.08</v>
      </c>
      <c r="X286" s="128">
        <f t="shared" si="57"/>
        <v>29141.09</v>
      </c>
      <c r="Y286" s="128">
        <f t="shared" si="58"/>
        <v>108659.48000000001</v>
      </c>
    </row>
    <row r="287" spans="1:25" s="129" customFormat="1" ht="51.95" customHeight="1" x14ac:dyDescent="0.25">
      <c r="A287" s="119">
        <v>270</v>
      </c>
      <c r="B287" s="145" t="s">
        <v>407</v>
      </c>
      <c r="C287" s="146" t="s">
        <v>55</v>
      </c>
      <c r="D287" s="122">
        <v>8.6999999999999993</v>
      </c>
      <c r="E287" s="146" t="s">
        <v>406</v>
      </c>
      <c r="F287" s="133">
        <v>65619.320000000007</v>
      </c>
      <c r="G287" s="133"/>
      <c r="H287" s="133"/>
      <c r="I287" s="124">
        <v>0</v>
      </c>
      <c r="J287" s="123">
        <f t="shared" si="54"/>
        <v>3028.1181356714351</v>
      </c>
      <c r="K287" s="125">
        <v>21.67</v>
      </c>
      <c r="L287" s="126">
        <v>0</v>
      </c>
      <c r="M287" s="125">
        <f t="shared" si="55"/>
        <v>65619.320000000007</v>
      </c>
      <c r="N287" s="126">
        <f t="shared" si="48"/>
        <v>0</v>
      </c>
      <c r="O287" s="127">
        <f t="shared" si="59"/>
        <v>65619.320000000007</v>
      </c>
      <c r="P287" s="127">
        <v>0</v>
      </c>
      <c r="Q287" s="128">
        <f t="shared" si="49"/>
        <v>1883.27</v>
      </c>
      <c r="R287" s="128">
        <f t="shared" si="50"/>
        <v>1994.83</v>
      </c>
      <c r="S287" s="123">
        <f t="shared" si="56"/>
        <v>4544.09</v>
      </c>
      <c r="T287" s="147">
        <v>0</v>
      </c>
      <c r="U287" s="128">
        <f t="shared" si="51"/>
        <v>4658.97</v>
      </c>
      <c r="V287" s="128">
        <f t="shared" si="52"/>
        <v>4652.41</v>
      </c>
      <c r="W287" s="128">
        <f t="shared" si="53"/>
        <v>748.08</v>
      </c>
      <c r="X287" s="128">
        <f t="shared" si="57"/>
        <v>8422.19</v>
      </c>
      <c r="Y287" s="128">
        <f t="shared" si="58"/>
        <v>57197.130000000005</v>
      </c>
    </row>
    <row r="288" spans="1:25" s="129" customFormat="1" ht="51.95" customHeight="1" x14ac:dyDescent="0.25">
      <c r="A288" s="119">
        <v>271</v>
      </c>
      <c r="B288" s="145" t="s">
        <v>408</v>
      </c>
      <c r="C288" s="146" t="s">
        <v>70</v>
      </c>
      <c r="D288" s="122">
        <v>8.6999999999999993</v>
      </c>
      <c r="E288" s="146" t="s">
        <v>406</v>
      </c>
      <c r="F288" s="133">
        <v>59057.39</v>
      </c>
      <c r="G288" s="133"/>
      <c r="H288" s="133"/>
      <c r="I288" s="124">
        <v>0</v>
      </c>
      <c r="J288" s="123">
        <f t="shared" si="54"/>
        <v>2725.3064143977849</v>
      </c>
      <c r="K288" s="125">
        <v>21.67</v>
      </c>
      <c r="L288" s="126">
        <v>0</v>
      </c>
      <c r="M288" s="125">
        <f t="shared" si="55"/>
        <v>59057.390000000007</v>
      </c>
      <c r="N288" s="126">
        <f t="shared" si="48"/>
        <v>0</v>
      </c>
      <c r="O288" s="127">
        <f t="shared" si="59"/>
        <v>59057.390000000007</v>
      </c>
      <c r="P288" s="127">
        <v>0</v>
      </c>
      <c r="Q288" s="128">
        <f t="shared" si="49"/>
        <v>1694.95</v>
      </c>
      <c r="R288" s="128">
        <f t="shared" si="50"/>
        <v>1795.34</v>
      </c>
      <c r="S288" s="123">
        <f t="shared" si="56"/>
        <v>3309.26</v>
      </c>
      <c r="T288" s="147">
        <v>0</v>
      </c>
      <c r="U288" s="128">
        <f t="shared" si="51"/>
        <v>4193.07</v>
      </c>
      <c r="V288" s="128">
        <f t="shared" si="52"/>
        <v>4187.17</v>
      </c>
      <c r="W288" s="128">
        <f t="shared" si="53"/>
        <v>679.16</v>
      </c>
      <c r="X288" s="128">
        <f t="shared" si="57"/>
        <v>6799.55</v>
      </c>
      <c r="Y288" s="128">
        <f t="shared" si="58"/>
        <v>52257.840000000004</v>
      </c>
    </row>
    <row r="289" spans="1:25" s="129" customFormat="1" ht="51.95" customHeight="1" x14ac:dyDescent="0.25">
      <c r="A289" s="119">
        <v>272</v>
      </c>
      <c r="B289" s="145" t="s">
        <v>409</v>
      </c>
      <c r="C289" s="146" t="s">
        <v>136</v>
      </c>
      <c r="D289" s="122">
        <v>8.6999999999999993</v>
      </c>
      <c r="E289" s="146" t="s">
        <v>406</v>
      </c>
      <c r="F289" s="133">
        <v>45933.54</v>
      </c>
      <c r="G289" s="133"/>
      <c r="H289" s="133"/>
      <c r="I289" s="124">
        <v>0</v>
      </c>
      <c r="J289" s="123">
        <f t="shared" si="54"/>
        <v>2119.6834333179509</v>
      </c>
      <c r="K289" s="125">
        <v>21.67</v>
      </c>
      <c r="L289" s="126">
        <v>0</v>
      </c>
      <c r="M289" s="125">
        <f t="shared" si="55"/>
        <v>45933.54</v>
      </c>
      <c r="N289" s="126">
        <f t="shared" si="48"/>
        <v>0</v>
      </c>
      <c r="O289" s="127">
        <f t="shared" si="59"/>
        <v>45933.54</v>
      </c>
      <c r="P289" s="127">
        <v>0</v>
      </c>
      <c r="Q289" s="128">
        <f t="shared" si="49"/>
        <v>1318.29</v>
      </c>
      <c r="R289" s="128">
        <f t="shared" si="50"/>
        <v>1396.38</v>
      </c>
      <c r="S289" s="123">
        <f t="shared" si="56"/>
        <v>1280.08</v>
      </c>
      <c r="T289" s="147">
        <v>0</v>
      </c>
      <c r="U289" s="128">
        <f t="shared" si="51"/>
        <v>3261.28</v>
      </c>
      <c r="V289" s="128">
        <f t="shared" si="52"/>
        <v>3256.69</v>
      </c>
      <c r="W289" s="128">
        <f t="shared" si="53"/>
        <v>528.24</v>
      </c>
      <c r="X289" s="128">
        <f t="shared" si="57"/>
        <v>3994.75</v>
      </c>
      <c r="Y289" s="128">
        <f t="shared" si="58"/>
        <v>41938.79</v>
      </c>
    </row>
    <row r="290" spans="1:25" s="129" customFormat="1" ht="51.95" customHeight="1" x14ac:dyDescent="0.25">
      <c r="A290" s="119">
        <v>357</v>
      </c>
      <c r="B290" s="145" t="s">
        <v>410</v>
      </c>
      <c r="C290" s="146" t="s">
        <v>136</v>
      </c>
      <c r="D290" s="122">
        <v>8.6999999999999993</v>
      </c>
      <c r="E290" s="146" t="s">
        <v>406</v>
      </c>
      <c r="F290" s="133">
        <v>45933.54</v>
      </c>
      <c r="G290" s="133"/>
      <c r="H290" s="133"/>
      <c r="I290" s="124">
        <v>0</v>
      </c>
      <c r="J290" s="123">
        <f t="shared" si="54"/>
        <v>2119.6834333179509</v>
      </c>
      <c r="K290" s="125">
        <v>21.67</v>
      </c>
      <c r="L290" s="126">
        <v>0</v>
      </c>
      <c r="M290" s="125">
        <f t="shared" si="55"/>
        <v>45933.54</v>
      </c>
      <c r="N290" s="126">
        <f t="shared" si="48"/>
        <v>0</v>
      </c>
      <c r="O290" s="127">
        <f t="shared" si="59"/>
        <v>45933.54</v>
      </c>
      <c r="P290" s="127">
        <v>0</v>
      </c>
      <c r="Q290" s="128">
        <f t="shared" si="49"/>
        <v>1318.29</v>
      </c>
      <c r="R290" s="128">
        <f t="shared" si="50"/>
        <v>1396.38</v>
      </c>
      <c r="S290" s="123">
        <f t="shared" si="56"/>
        <v>1280.08</v>
      </c>
      <c r="T290" s="147">
        <v>0</v>
      </c>
      <c r="U290" s="128">
        <f t="shared" si="51"/>
        <v>3261.28</v>
      </c>
      <c r="V290" s="128">
        <f t="shared" si="52"/>
        <v>3256.69</v>
      </c>
      <c r="W290" s="128">
        <f t="shared" si="53"/>
        <v>528.24</v>
      </c>
      <c r="X290" s="128">
        <f t="shared" si="57"/>
        <v>3994.75</v>
      </c>
      <c r="Y290" s="128">
        <f t="shared" si="58"/>
        <v>41938.79</v>
      </c>
    </row>
    <row r="291" spans="1:25" s="129" customFormat="1" ht="51.95" customHeight="1" x14ac:dyDescent="0.25">
      <c r="A291" s="119">
        <v>273</v>
      </c>
      <c r="B291" s="145" t="s">
        <v>411</v>
      </c>
      <c r="C291" s="146" t="s">
        <v>412</v>
      </c>
      <c r="D291" s="122">
        <v>8.6999999999999993</v>
      </c>
      <c r="E291" s="146" t="s">
        <v>406</v>
      </c>
      <c r="F291" s="133">
        <v>39371.599999999999</v>
      </c>
      <c r="G291" s="133"/>
      <c r="H291" s="133"/>
      <c r="I291" s="124">
        <v>0</v>
      </c>
      <c r="J291" s="123">
        <f t="shared" si="54"/>
        <v>1816.8712505768342</v>
      </c>
      <c r="K291" s="125">
        <v>21.67</v>
      </c>
      <c r="L291" s="126">
        <v>0</v>
      </c>
      <c r="M291" s="125">
        <f t="shared" si="55"/>
        <v>39371.599999999999</v>
      </c>
      <c r="N291" s="126">
        <f t="shared" si="48"/>
        <v>0</v>
      </c>
      <c r="O291" s="127">
        <f t="shared" si="59"/>
        <v>39371.599999999999</v>
      </c>
      <c r="P291" s="127">
        <v>0</v>
      </c>
      <c r="Q291" s="128">
        <f t="shared" si="49"/>
        <v>1129.96</v>
      </c>
      <c r="R291" s="128">
        <f t="shared" si="50"/>
        <v>1196.9000000000001</v>
      </c>
      <c r="S291" s="123">
        <f t="shared" si="56"/>
        <v>353.96</v>
      </c>
      <c r="T291" s="147">
        <v>0</v>
      </c>
      <c r="U291" s="128">
        <f t="shared" si="51"/>
        <v>2795.38</v>
      </c>
      <c r="V291" s="128">
        <f t="shared" si="52"/>
        <v>2791.45</v>
      </c>
      <c r="W291" s="128">
        <f t="shared" si="53"/>
        <v>452.77</v>
      </c>
      <c r="X291" s="128">
        <f t="shared" si="57"/>
        <v>2680.82</v>
      </c>
      <c r="Y291" s="128">
        <f t="shared" si="58"/>
        <v>36690.78</v>
      </c>
    </row>
    <row r="292" spans="1:25" s="129" customFormat="1" ht="51.95" customHeight="1" x14ac:dyDescent="0.25">
      <c r="A292" s="119">
        <v>274</v>
      </c>
      <c r="B292" s="145" t="s">
        <v>413</v>
      </c>
      <c r="C292" s="146" t="s">
        <v>92</v>
      </c>
      <c r="D292" s="122">
        <v>8.6999999999999993</v>
      </c>
      <c r="E292" s="146" t="s">
        <v>406</v>
      </c>
      <c r="F292" s="133">
        <v>32809.660000000003</v>
      </c>
      <c r="G292" s="133"/>
      <c r="H292" s="133"/>
      <c r="I292" s="124">
        <v>0</v>
      </c>
      <c r="J292" s="123">
        <f t="shared" si="54"/>
        <v>1514.0590678357175</v>
      </c>
      <c r="K292" s="125">
        <v>21.67</v>
      </c>
      <c r="L292" s="126">
        <v>0</v>
      </c>
      <c r="M292" s="125">
        <f t="shared" si="55"/>
        <v>32809.660000000003</v>
      </c>
      <c r="N292" s="126">
        <f t="shared" si="48"/>
        <v>0</v>
      </c>
      <c r="O292" s="127">
        <f t="shared" si="59"/>
        <v>32809.660000000003</v>
      </c>
      <c r="P292" s="127">
        <v>0</v>
      </c>
      <c r="Q292" s="128">
        <f t="shared" si="49"/>
        <v>941.64</v>
      </c>
      <c r="R292" s="128">
        <f t="shared" si="50"/>
        <v>997.41</v>
      </c>
      <c r="S292" s="123">
        <f t="shared" si="56"/>
        <v>0</v>
      </c>
      <c r="T292" s="147">
        <v>0</v>
      </c>
      <c r="U292" s="128">
        <f t="shared" si="51"/>
        <v>2329.4899999999998</v>
      </c>
      <c r="V292" s="128">
        <f t="shared" si="52"/>
        <v>2326.1999999999998</v>
      </c>
      <c r="W292" s="128">
        <f t="shared" si="53"/>
        <v>377.31</v>
      </c>
      <c r="X292" s="128">
        <f t="shared" si="57"/>
        <v>1939.05</v>
      </c>
      <c r="Y292" s="128">
        <f t="shared" si="58"/>
        <v>30870.610000000004</v>
      </c>
    </row>
    <row r="293" spans="1:25" s="129" customFormat="1" ht="51.95" customHeight="1" x14ac:dyDescent="0.25">
      <c r="A293" s="119">
        <v>275</v>
      </c>
      <c r="B293" s="145" t="s">
        <v>414</v>
      </c>
      <c r="C293" s="146" t="s">
        <v>92</v>
      </c>
      <c r="D293" s="122">
        <v>8.6999999999999993</v>
      </c>
      <c r="E293" s="146" t="s">
        <v>406</v>
      </c>
      <c r="F293" s="133">
        <v>32809.660000000003</v>
      </c>
      <c r="G293" s="133"/>
      <c r="H293" s="133"/>
      <c r="I293" s="124">
        <v>0</v>
      </c>
      <c r="J293" s="123">
        <f t="shared" si="54"/>
        <v>1514.0590678357175</v>
      </c>
      <c r="K293" s="125">
        <v>21.67</v>
      </c>
      <c r="L293" s="126">
        <v>0</v>
      </c>
      <c r="M293" s="125">
        <f t="shared" si="55"/>
        <v>32809.660000000003</v>
      </c>
      <c r="N293" s="126">
        <f t="shared" si="48"/>
        <v>0</v>
      </c>
      <c r="O293" s="127">
        <f t="shared" si="59"/>
        <v>32809.660000000003</v>
      </c>
      <c r="P293" s="127"/>
      <c r="Q293" s="128">
        <f t="shared" si="49"/>
        <v>941.64</v>
      </c>
      <c r="R293" s="128">
        <f t="shared" si="50"/>
        <v>997.41</v>
      </c>
      <c r="S293" s="123">
        <f t="shared" si="56"/>
        <v>0</v>
      </c>
      <c r="T293" s="147">
        <v>0</v>
      </c>
      <c r="U293" s="128">
        <f t="shared" si="51"/>
        <v>2329.4899999999998</v>
      </c>
      <c r="V293" s="128">
        <f t="shared" si="52"/>
        <v>2326.1999999999998</v>
      </c>
      <c r="W293" s="128">
        <f t="shared" si="53"/>
        <v>377.31</v>
      </c>
      <c r="X293" s="128">
        <f t="shared" si="57"/>
        <v>1939.05</v>
      </c>
      <c r="Y293" s="128">
        <f t="shared" si="58"/>
        <v>30870.610000000004</v>
      </c>
    </row>
    <row r="294" spans="1:25" s="129" customFormat="1" ht="51.95" customHeight="1" x14ac:dyDescent="0.25">
      <c r="A294" s="119">
        <v>276</v>
      </c>
      <c r="B294" s="145" t="s">
        <v>415</v>
      </c>
      <c r="C294" s="146" t="s">
        <v>92</v>
      </c>
      <c r="D294" s="122">
        <v>8.6999999999999993</v>
      </c>
      <c r="E294" s="146" t="s">
        <v>406</v>
      </c>
      <c r="F294" s="133">
        <v>32809.660000000003</v>
      </c>
      <c r="G294" s="133"/>
      <c r="H294" s="133"/>
      <c r="I294" s="124">
        <v>0</v>
      </c>
      <c r="J294" s="123">
        <f t="shared" si="54"/>
        <v>1514.0590678357175</v>
      </c>
      <c r="K294" s="125">
        <v>21.67</v>
      </c>
      <c r="L294" s="126">
        <v>0</v>
      </c>
      <c r="M294" s="125">
        <f t="shared" si="55"/>
        <v>32809.660000000003</v>
      </c>
      <c r="N294" s="126">
        <f t="shared" si="48"/>
        <v>0</v>
      </c>
      <c r="O294" s="127">
        <f t="shared" si="59"/>
        <v>32809.660000000003</v>
      </c>
      <c r="P294" s="127">
        <v>0</v>
      </c>
      <c r="Q294" s="128">
        <f t="shared" si="49"/>
        <v>941.64</v>
      </c>
      <c r="R294" s="128">
        <f t="shared" si="50"/>
        <v>997.41</v>
      </c>
      <c r="S294" s="123">
        <f t="shared" si="56"/>
        <v>0</v>
      </c>
      <c r="T294" s="147">
        <v>0</v>
      </c>
      <c r="U294" s="128">
        <f t="shared" si="51"/>
        <v>2329.4899999999998</v>
      </c>
      <c r="V294" s="128">
        <f t="shared" si="52"/>
        <v>2326.1999999999998</v>
      </c>
      <c r="W294" s="128">
        <f t="shared" si="53"/>
        <v>377.31</v>
      </c>
      <c r="X294" s="128">
        <f t="shared" si="57"/>
        <v>1939.05</v>
      </c>
      <c r="Y294" s="128">
        <f t="shared" si="58"/>
        <v>30870.610000000004</v>
      </c>
    </row>
    <row r="295" spans="1:25" s="129" customFormat="1" ht="51.95" customHeight="1" x14ac:dyDescent="0.25">
      <c r="A295" s="119">
        <v>277</v>
      </c>
      <c r="B295" s="145" t="s">
        <v>416</v>
      </c>
      <c r="C295" s="146" t="s">
        <v>92</v>
      </c>
      <c r="D295" s="122">
        <v>8.6999999999999993</v>
      </c>
      <c r="E295" s="146" t="s">
        <v>406</v>
      </c>
      <c r="F295" s="133">
        <v>32809.660000000003</v>
      </c>
      <c r="G295" s="133"/>
      <c r="H295" s="133"/>
      <c r="I295" s="124">
        <v>0</v>
      </c>
      <c r="J295" s="123">
        <f t="shared" si="54"/>
        <v>1514.0590678357175</v>
      </c>
      <c r="K295" s="125">
        <v>21.67</v>
      </c>
      <c r="L295" s="126">
        <v>0</v>
      </c>
      <c r="M295" s="125">
        <f t="shared" si="55"/>
        <v>32809.660000000003</v>
      </c>
      <c r="N295" s="126">
        <f t="shared" si="48"/>
        <v>0</v>
      </c>
      <c r="O295" s="127">
        <f t="shared" si="59"/>
        <v>32809.660000000003</v>
      </c>
      <c r="P295" s="127">
        <f>1190.12+160</f>
        <v>1350.12</v>
      </c>
      <c r="Q295" s="128">
        <f t="shared" si="49"/>
        <v>941.64</v>
      </c>
      <c r="R295" s="128">
        <f t="shared" si="50"/>
        <v>997.41</v>
      </c>
      <c r="S295" s="123">
        <f t="shared" si="56"/>
        <v>0</v>
      </c>
      <c r="T295" s="147">
        <v>0</v>
      </c>
      <c r="U295" s="128">
        <f t="shared" si="51"/>
        <v>2329.4899999999998</v>
      </c>
      <c r="V295" s="128">
        <f t="shared" si="52"/>
        <v>2326.1999999999998</v>
      </c>
      <c r="W295" s="128">
        <f t="shared" si="53"/>
        <v>377.31</v>
      </c>
      <c r="X295" s="128">
        <f t="shared" si="57"/>
        <v>3289.1699999999996</v>
      </c>
      <c r="Y295" s="128">
        <f t="shared" si="58"/>
        <v>29520.490000000005</v>
      </c>
    </row>
    <row r="296" spans="1:25" s="129" customFormat="1" ht="51.95" customHeight="1" x14ac:dyDescent="0.25">
      <c r="A296" s="119">
        <v>241</v>
      </c>
      <c r="B296" s="145" t="s">
        <v>417</v>
      </c>
      <c r="C296" s="146" t="s">
        <v>369</v>
      </c>
      <c r="D296" s="122">
        <v>8.8000000000000007</v>
      </c>
      <c r="E296" s="146" t="s">
        <v>418</v>
      </c>
      <c r="F296" s="133">
        <v>137800.57</v>
      </c>
      <c r="G296" s="133"/>
      <c r="H296" s="133"/>
      <c r="I296" s="124">
        <v>0</v>
      </c>
      <c r="J296" s="123">
        <f t="shared" si="54"/>
        <v>6359.0479926165208</v>
      </c>
      <c r="K296" s="125">
        <v>21.67</v>
      </c>
      <c r="L296" s="126">
        <v>0</v>
      </c>
      <c r="M296" s="125">
        <f t="shared" si="55"/>
        <v>137800.57</v>
      </c>
      <c r="N296" s="126">
        <f t="shared" si="48"/>
        <v>0</v>
      </c>
      <c r="O296" s="127">
        <f t="shared" si="59"/>
        <v>137800.57</v>
      </c>
      <c r="P296" s="127">
        <v>0</v>
      </c>
      <c r="Q296" s="128">
        <f t="shared" si="49"/>
        <v>3954.88</v>
      </c>
      <c r="R296" s="128">
        <f t="shared" si="50"/>
        <v>4189.1400000000003</v>
      </c>
      <c r="S296" s="123">
        <f t="shared" si="56"/>
        <v>20997.07</v>
      </c>
      <c r="T296" s="147">
        <v>0</v>
      </c>
      <c r="U296" s="128">
        <f t="shared" si="51"/>
        <v>9783.84</v>
      </c>
      <c r="V296" s="128">
        <f t="shared" si="52"/>
        <v>9770.06</v>
      </c>
      <c r="W296" s="128">
        <f t="shared" si="53"/>
        <v>748.08</v>
      </c>
      <c r="X296" s="128">
        <f t="shared" si="57"/>
        <v>29141.09</v>
      </c>
      <c r="Y296" s="128">
        <f t="shared" si="58"/>
        <v>108659.48000000001</v>
      </c>
    </row>
    <row r="297" spans="1:25" s="129" customFormat="1" ht="51.95" customHeight="1" x14ac:dyDescent="0.25">
      <c r="A297" s="119">
        <v>344</v>
      </c>
      <c r="B297" s="145" t="s">
        <v>419</v>
      </c>
      <c r="C297" s="146" t="s">
        <v>420</v>
      </c>
      <c r="D297" s="122">
        <v>8.8000000000000007</v>
      </c>
      <c r="E297" s="146" t="s">
        <v>418</v>
      </c>
      <c r="F297" s="133">
        <v>70000</v>
      </c>
      <c r="G297" s="133"/>
      <c r="H297" s="133"/>
      <c r="I297" s="124">
        <v>0</v>
      </c>
      <c r="J297" s="123">
        <f t="shared" si="54"/>
        <v>3230.2722658052603</v>
      </c>
      <c r="K297" s="125">
        <v>21.67</v>
      </c>
      <c r="L297" s="126">
        <v>0</v>
      </c>
      <c r="M297" s="125">
        <f t="shared" si="55"/>
        <v>70000</v>
      </c>
      <c r="N297" s="126">
        <f t="shared" si="48"/>
        <v>0</v>
      </c>
      <c r="O297" s="127">
        <f t="shared" si="59"/>
        <v>70000</v>
      </c>
      <c r="P297" s="127">
        <v>0</v>
      </c>
      <c r="Q297" s="128">
        <f t="shared" si="49"/>
        <v>2009</v>
      </c>
      <c r="R297" s="128">
        <f t="shared" si="50"/>
        <v>2128</v>
      </c>
      <c r="S297" s="123">
        <f t="shared" si="56"/>
        <v>5368.44</v>
      </c>
      <c r="T297" s="147">
        <v>0</v>
      </c>
      <c r="U297" s="128">
        <f t="shared" si="51"/>
        <v>4970</v>
      </c>
      <c r="V297" s="128">
        <f t="shared" si="52"/>
        <v>4963</v>
      </c>
      <c r="W297" s="128">
        <f t="shared" si="53"/>
        <v>748.08</v>
      </c>
      <c r="X297" s="128">
        <f t="shared" si="57"/>
        <v>9505.4399999999987</v>
      </c>
      <c r="Y297" s="128">
        <f t="shared" si="58"/>
        <v>60494.559999999998</v>
      </c>
    </row>
    <row r="298" spans="1:25" s="129" customFormat="1" ht="51.95" customHeight="1" x14ac:dyDescent="0.25">
      <c r="A298" s="119">
        <v>33</v>
      </c>
      <c r="B298" s="145" t="s">
        <v>421</v>
      </c>
      <c r="C298" s="146" t="s">
        <v>422</v>
      </c>
      <c r="D298" s="122">
        <v>8.8000000000000007</v>
      </c>
      <c r="E298" s="146" t="s">
        <v>418</v>
      </c>
      <c r="F298" s="133">
        <v>35434.43</v>
      </c>
      <c r="G298" s="133"/>
      <c r="H298" s="133"/>
      <c r="I298" s="124">
        <v>0</v>
      </c>
      <c r="J298" s="123">
        <f t="shared" si="54"/>
        <v>1635.1836640516842</v>
      </c>
      <c r="K298" s="125">
        <v>21.67</v>
      </c>
      <c r="L298" s="126">
        <v>0</v>
      </c>
      <c r="M298" s="125">
        <f t="shared" si="55"/>
        <v>35434.43</v>
      </c>
      <c r="N298" s="126">
        <f t="shared" si="48"/>
        <v>0</v>
      </c>
      <c r="O298" s="127">
        <f t="shared" si="59"/>
        <v>35434.43</v>
      </c>
      <c r="P298" s="127">
        <v>0</v>
      </c>
      <c r="Q298" s="128">
        <f t="shared" si="49"/>
        <v>1016.97</v>
      </c>
      <c r="R298" s="128">
        <f t="shared" si="50"/>
        <v>1077.21</v>
      </c>
      <c r="S298" s="123">
        <f t="shared" si="56"/>
        <v>0</v>
      </c>
      <c r="T298" s="147">
        <v>0</v>
      </c>
      <c r="U298" s="128">
        <f t="shared" si="51"/>
        <v>2515.84</v>
      </c>
      <c r="V298" s="128">
        <f t="shared" si="52"/>
        <v>2512.3000000000002</v>
      </c>
      <c r="W298" s="128">
        <f t="shared" si="53"/>
        <v>407.5</v>
      </c>
      <c r="X298" s="128">
        <f t="shared" si="57"/>
        <v>2094.1800000000003</v>
      </c>
      <c r="Y298" s="128">
        <f t="shared" si="58"/>
        <v>33340.25</v>
      </c>
    </row>
    <row r="299" spans="1:25" s="129" customFormat="1" ht="51.95" customHeight="1" x14ac:dyDescent="0.25">
      <c r="A299" s="119">
        <v>34</v>
      </c>
      <c r="B299" s="145" t="s">
        <v>423</v>
      </c>
      <c r="C299" s="146" t="s">
        <v>422</v>
      </c>
      <c r="D299" s="122">
        <v>8.8000000000000007</v>
      </c>
      <c r="E299" s="146" t="s">
        <v>418</v>
      </c>
      <c r="F299" s="133">
        <v>35434.43</v>
      </c>
      <c r="G299" s="133"/>
      <c r="H299" s="133"/>
      <c r="I299" s="124">
        <v>0</v>
      </c>
      <c r="J299" s="123">
        <f t="shared" si="54"/>
        <v>1635.1836640516842</v>
      </c>
      <c r="K299" s="125">
        <v>21.67</v>
      </c>
      <c r="L299" s="126">
        <v>0</v>
      </c>
      <c r="M299" s="125">
        <f t="shared" si="55"/>
        <v>35434.43</v>
      </c>
      <c r="N299" s="126">
        <f t="shared" si="48"/>
        <v>0</v>
      </c>
      <c r="O299" s="127">
        <f t="shared" si="59"/>
        <v>35434.43</v>
      </c>
      <c r="P299" s="127">
        <v>0</v>
      </c>
      <c r="Q299" s="128">
        <f t="shared" si="49"/>
        <v>1016.97</v>
      </c>
      <c r="R299" s="128">
        <f t="shared" si="50"/>
        <v>1077.21</v>
      </c>
      <c r="S299" s="123">
        <f t="shared" si="56"/>
        <v>0</v>
      </c>
      <c r="T299" s="147">
        <v>0</v>
      </c>
      <c r="U299" s="128">
        <f t="shared" si="51"/>
        <v>2515.84</v>
      </c>
      <c r="V299" s="128">
        <f t="shared" si="52"/>
        <v>2512.3000000000002</v>
      </c>
      <c r="W299" s="128">
        <f t="shared" si="53"/>
        <v>407.5</v>
      </c>
      <c r="X299" s="128">
        <f t="shared" si="57"/>
        <v>2094.1800000000003</v>
      </c>
      <c r="Y299" s="128">
        <f t="shared" si="58"/>
        <v>33340.25</v>
      </c>
    </row>
    <row r="300" spans="1:25" s="129" customFormat="1" ht="51.95" customHeight="1" x14ac:dyDescent="0.25">
      <c r="A300" s="119">
        <v>46</v>
      </c>
      <c r="B300" s="145" t="s">
        <v>424</v>
      </c>
      <c r="C300" s="146" t="s">
        <v>422</v>
      </c>
      <c r="D300" s="122">
        <v>8.8000000000000007</v>
      </c>
      <c r="E300" s="146" t="s">
        <v>418</v>
      </c>
      <c r="F300" s="133">
        <v>35434.43</v>
      </c>
      <c r="G300" s="133"/>
      <c r="H300" s="133"/>
      <c r="I300" s="124">
        <v>0</v>
      </c>
      <c r="J300" s="123">
        <f t="shared" si="54"/>
        <v>1635.1836640516842</v>
      </c>
      <c r="K300" s="125">
        <v>21.67</v>
      </c>
      <c r="L300" s="126">
        <v>0</v>
      </c>
      <c r="M300" s="125">
        <f t="shared" si="55"/>
        <v>35434.43</v>
      </c>
      <c r="N300" s="126">
        <f t="shared" si="48"/>
        <v>0</v>
      </c>
      <c r="O300" s="127">
        <f t="shared" si="59"/>
        <v>35434.43</v>
      </c>
      <c r="P300" s="127">
        <v>0</v>
      </c>
      <c r="Q300" s="128">
        <f t="shared" si="49"/>
        <v>1016.97</v>
      </c>
      <c r="R300" s="128">
        <f t="shared" si="50"/>
        <v>1077.21</v>
      </c>
      <c r="S300" s="123">
        <f t="shared" si="56"/>
        <v>0</v>
      </c>
      <c r="T300" s="147">
        <v>0</v>
      </c>
      <c r="U300" s="128">
        <f t="shared" si="51"/>
        <v>2515.84</v>
      </c>
      <c r="V300" s="128">
        <f t="shared" si="52"/>
        <v>2512.3000000000002</v>
      </c>
      <c r="W300" s="128">
        <f t="shared" si="53"/>
        <v>407.5</v>
      </c>
      <c r="X300" s="128">
        <f t="shared" si="57"/>
        <v>2094.1800000000003</v>
      </c>
      <c r="Y300" s="128">
        <f t="shared" si="58"/>
        <v>33340.25</v>
      </c>
    </row>
    <row r="301" spans="1:25" s="129" customFormat="1" ht="51.95" customHeight="1" x14ac:dyDescent="0.25">
      <c r="A301" s="119">
        <v>57</v>
      </c>
      <c r="B301" s="145" t="s">
        <v>425</v>
      </c>
      <c r="C301" s="146" t="s">
        <v>422</v>
      </c>
      <c r="D301" s="122">
        <v>8.8000000000000007</v>
      </c>
      <c r="E301" s="146" t="s">
        <v>418</v>
      </c>
      <c r="F301" s="133">
        <v>35434.43</v>
      </c>
      <c r="G301" s="133"/>
      <c r="H301" s="133"/>
      <c r="I301" s="124">
        <v>0</v>
      </c>
      <c r="J301" s="123">
        <f t="shared" si="54"/>
        <v>1635.1836640516842</v>
      </c>
      <c r="K301" s="125">
        <v>21.67</v>
      </c>
      <c r="L301" s="126">
        <v>0</v>
      </c>
      <c r="M301" s="125">
        <f t="shared" si="55"/>
        <v>35434.43</v>
      </c>
      <c r="N301" s="126">
        <f t="shared" si="48"/>
        <v>0</v>
      </c>
      <c r="O301" s="127">
        <f t="shared" si="59"/>
        <v>35434.43</v>
      </c>
      <c r="P301" s="127">
        <v>0</v>
      </c>
      <c r="Q301" s="128">
        <f t="shared" si="49"/>
        <v>1016.97</v>
      </c>
      <c r="R301" s="128">
        <f t="shared" si="50"/>
        <v>1077.21</v>
      </c>
      <c r="S301" s="123">
        <f t="shared" si="56"/>
        <v>0</v>
      </c>
      <c r="T301" s="147">
        <v>0</v>
      </c>
      <c r="U301" s="128">
        <f t="shared" si="51"/>
        <v>2515.84</v>
      </c>
      <c r="V301" s="128">
        <f t="shared" si="52"/>
        <v>2512.3000000000002</v>
      </c>
      <c r="W301" s="128">
        <f t="shared" si="53"/>
        <v>407.5</v>
      </c>
      <c r="X301" s="128">
        <f t="shared" si="57"/>
        <v>2094.1800000000003</v>
      </c>
      <c r="Y301" s="128">
        <f t="shared" si="58"/>
        <v>33340.25</v>
      </c>
    </row>
    <row r="302" spans="1:25" s="129" customFormat="1" ht="36.75" customHeight="1" x14ac:dyDescent="0.25">
      <c r="A302" s="119">
        <v>231</v>
      </c>
      <c r="B302" s="145" t="s">
        <v>426</v>
      </c>
      <c r="C302" s="146" t="s">
        <v>422</v>
      </c>
      <c r="D302" s="122">
        <v>8.8000000000000007</v>
      </c>
      <c r="E302" s="146" t="s">
        <v>418</v>
      </c>
      <c r="F302" s="133">
        <v>35434.43</v>
      </c>
      <c r="G302" s="133"/>
      <c r="H302" s="133"/>
      <c r="I302" s="124">
        <v>0</v>
      </c>
      <c r="J302" s="123">
        <f t="shared" si="54"/>
        <v>1635.1836640516842</v>
      </c>
      <c r="K302" s="125">
        <v>21.67</v>
      </c>
      <c r="L302" s="126">
        <v>0</v>
      </c>
      <c r="M302" s="125">
        <f t="shared" si="55"/>
        <v>35434.43</v>
      </c>
      <c r="N302" s="126">
        <f t="shared" si="48"/>
        <v>0</v>
      </c>
      <c r="O302" s="127">
        <f t="shared" si="59"/>
        <v>35434.43</v>
      </c>
      <c r="P302" s="127">
        <v>0</v>
      </c>
      <c r="Q302" s="128">
        <f t="shared" si="49"/>
        <v>1016.97</v>
      </c>
      <c r="R302" s="128">
        <f t="shared" si="50"/>
        <v>1077.21</v>
      </c>
      <c r="S302" s="123">
        <f t="shared" si="56"/>
        <v>0</v>
      </c>
      <c r="T302" s="147">
        <v>0</v>
      </c>
      <c r="U302" s="128">
        <f t="shared" si="51"/>
        <v>2515.84</v>
      </c>
      <c r="V302" s="128">
        <f t="shared" si="52"/>
        <v>2512.3000000000002</v>
      </c>
      <c r="W302" s="128">
        <f t="shared" si="53"/>
        <v>407.5</v>
      </c>
      <c r="X302" s="128">
        <f t="shared" si="57"/>
        <v>2094.1800000000003</v>
      </c>
      <c r="Y302" s="128">
        <f t="shared" si="58"/>
        <v>33340.25</v>
      </c>
    </row>
    <row r="303" spans="1:25" s="129" customFormat="1" ht="44.25" customHeight="1" x14ac:dyDescent="0.25">
      <c r="A303" s="119">
        <v>326</v>
      </c>
      <c r="B303" s="145" t="s">
        <v>427</v>
      </c>
      <c r="C303" s="146" t="s">
        <v>422</v>
      </c>
      <c r="D303" s="122">
        <v>8.8000000000000007</v>
      </c>
      <c r="E303" s="146" t="s">
        <v>418</v>
      </c>
      <c r="F303" s="133">
        <v>35434.43</v>
      </c>
      <c r="G303" s="133"/>
      <c r="H303" s="133"/>
      <c r="I303" s="124">
        <v>0</v>
      </c>
      <c r="J303" s="123">
        <f t="shared" si="54"/>
        <v>1635.1836640516842</v>
      </c>
      <c r="K303" s="125">
        <v>21.67</v>
      </c>
      <c r="L303" s="126">
        <v>0</v>
      </c>
      <c r="M303" s="125">
        <f t="shared" si="55"/>
        <v>35434.43</v>
      </c>
      <c r="N303" s="126">
        <f t="shared" si="48"/>
        <v>0</v>
      </c>
      <c r="O303" s="127">
        <f t="shared" si="59"/>
        <v>35434.43</v>
      </c>
      <c r="P303" s="127">
        <v>0</v>
      </c>
      <c r="Q303" s="128">
        <f t="shared" si="49"/>
        <v>1016.97</v>
      </c>
      <c r="R303" s="128">
        <f t="shared" si="50"/>
        <v>1077.21</v>
      </c>
      <c r="S303" s="123">
        <f t="shared" si="56"/>
        <v>0</v>
      </c>
      <c r="T303" s="147">
        <v>0</v>
      </c>
      <c r="U303" s="128">
        <f t="shared" si="51"/>
        <v>2515.84</v>
      </c>
      <c r="V303" s="128">
        <f t="shared" si="52"/>
        <v>2512.3000000000002</v>
      </c>
      <c r="W303" s="128">
        <f t="shared" si="53"/>
        <v>407.5</v>
      </c>
      <c r="X303" s="128">
        <f t="shared" si="57"/>
        <v>2094.1800000000003</v>
      </c>
      <c r="Y303" s="128">
        <f t="shared" si="58"/>
        <v>33340.25</v>
      </c>
    </row>
    <row r="304" spans="1:25" s="129" customFormat="1" ht="44.25" customHeight="1" x14ac:dyDescent="0.25">
      <c r="A304" s="119">
        <v>328</v>
      </c>
      <c r="B304" s="145" t="s">
        <v>428</v>
      </c>
      <c r="C304" s="146" t="s">
        <v>422</v>
      </c>
      <c r="D304" s="122">
        <v>8.8000000000000007</v>
      </c>
      <c r="E304" s="146" t="s">
        <v>418</v>
      </c>
      <c r="F304" s="133">
        <v>35434.43</v>
      </c>
      <c r="G304" s="133"/>
      <c r="H304" s="133"/>
      <c r="I304" s="124">
        <v>0</v>
      </c>
      <c r="J304" s="123">
        <f t="shared" si="54"/>
        <v>1635.1836640516842</v>
      </c>
      <c r="K304" s="125">
        <v>21.67</v>
      </c>
      <c r="L304" s="126">
        <v>0</v>
      </c>
      <c r="M304" s="125">
        <f t="shared" si="55"/>
        <v>35434.43</v>
      </c>
      <c r="N304" s="126">
        <f t="shared" si="48"/>
        <v>0</v>
      </c>
      <c r="O304" s="127">
        <f t="shared" si="59"/>
        <v>35434.43</v>
      </c>
      <c r="P304" s="127">
        <v>0</v>
      </c>
      <c r="Q304" s="128">
        <f t="shared" si="49"/>
        <v>1016.97</v>
      </c>
      <c r="R304" s="128">
        <f t="shared" si="50"/>
        <v>1077.21</v>
      </c>
      <c r="S304" s="123">
        <f t="shared" si="56"/>
        <v>0</v>
      </c>
      <c r="T304" s="147">
        <v>0</v>
      </c>
      <c r="U304" s="128">
        <f t="shared" si="51"/>
        <v>2515.84</v>
      </c>
      <c r="V304" s="128">
        <f t="shared" si="52"/>
        <v>2512.3000000000002</v>
      </c>
      <c r="W304" s="128">
        <f t="shared" si="53"/>
        <v>407.5</v>
      </c>
      <c r="X304" s="128">
        <f t="shared" si="57"/>
        <v>2094.1800000000003</v>
      </c>
      <c r="Y304" s="128">
        <f t="shared" si="58"/>
        <v>33340.25</v>
      </c>
    </row>
    <row r="305" spans="1:25" s="129" customFormat="1" ht="44.25" customHeight="1" x14ac:dyDescent="0.25">
      <c r="A305" s="119">
        <v>331</v>
      </c>
      <c r="B305" s="145" t="s">
        <v>429</v>
      </c>
      <c r="C305" s="146" t="s">
        <v>422</v>
      </c>
      <c r="D305" s="122">
        <v>8.8000000000000007</v>
      </c>
      <c r="E305" s="146" t="s">
        <v>418</v>
      </c>
      <c r="F305" s="133">
        <v>35434.43</v>
      </c>
      <c r="G305" s="133"/>
      <c r="H305" s="133"/>
      <c r="I305" s="124">
        <v>0</v>
      </c>
      <c r="J305" s="123">
        <f t="shared" si="54"/>
        <v>1635.1836640516842</v>
      </c>
      <c r="K305" s="125">
        <v>21.67</v>
      </c>
      <c r="L305" s="126">
        <v>0</v>
      </c>
      <c r="M305" s="125">
        <f t="shared" si="55"/>
        <v>35434.43</v>
      </c>
      <c r="N305" s="126">
        <f t="shared" si="48"/>
        <v>0</v>
      </c>
      <c r="O305" s="127">
        <f t="shared" si="59"/>
        <v>35434.43</v>
      </c>
      <c r="P305" s="127">
        <v>0</v>
      </c>
      <c r="Q305" s="128">
        <f t="shared" si="49"/>
        <v>1016.97</v>
      </c>
      <c r="R305" s="128">
        <f t="shared" si="50"/>
        <v>1077.21</v>
      </c>
      <c r="S305" s="123">
        <f t="shared" si="56"/>
        <v>0</v>
      </c>
      <c r="T305" s="147">
        <v>0</v>
      </c>
      <c r="U305" s="128">
        <f t="shared" si="51"/>
        <v>2515.84</v>
      </c>
      <c r="V305" s="128">
        <f t="shared" si="52"/>
        <v>2512.3000000000002</v>
      </c>
      <c r="W305" s="128">
        <f t="shared" si="53"/>
        <v>407.5</v>
      </c>
      <c r="X305" s="128">
        <f t="shared" si="57"/>
        <v>2094.1800000000003</v>
      </c>
      <c r="Y305" s="128">
        <f t="shared" si="58"/>
        <v>33340.25</v>
      </c>
    </row>
    <row r="306" spans="1:25" s="129" customFormat="1" ht="45.75" customHeight="1" x14ac:dyDescent="0.25">
      <c r="A306" s="119">
        <v>230</v>
      </c>
      <c r="B306" s="145" t="s">
        <v>430</v>
      </c>
      <c r="C306" s="146" t="s">
        <v>431</v>
      </c>
      <c r="D306" s="122">
        <v>8.8000000000000007</v>
      </c>
      <c r="E306" s="146" t="s">
        <v>418</v>
      </c>
      <c r="F306" s="133">
        <v>35434.43</v>
      </c>
      <c r="G306" s="133"/>
      <c r="H306" s="133"/>
      <c r="I306" s="124">
        <v>0</v>
      </c>
      <c r="J306" s="123">
        <f t="shared" si="54"/>
        <v>1635.1836640516842</v>
      </c>
      <c r="K306" s="125">
        <v>21.67</v>
      </c>
      <c r="L306" s="126">
        <v>0</v>
      </c>
      <c r="M306" s="125">
        <f t="shared" si="55"/>
        <v>35434.43</v>
      </c>
      <c r="N306" s="126">
        <f t="shared" si="48"/>
        <v>0</v>
      </c>
      <c r="O306" s="127">
        <f t="shared" si="59"/>
        <v>35434.43</v>
      </c>
      <c r="P306" s="127">
        <v>0</v>
      </c>
      <c r="Q306" s="128">
        <f t="shared" si="49"/>
        <v>1016.97</v>
      </c>
      <c r="R306" s="128">
        <f t="shared" si="50"/>
        <v>1077.21</v>
      </c>
      <c r="S306" s="123">
        <f t="shared" si="56"/>
        <v>0</v>
      </c>
      <c r="T306" s="147">
        <v>0</v>
      </c>
      <c r="U306" s="128">
        <f t="shared" si="51"/>
        <v>2515.84</v>
      </c>
      <c r="V306" s="128">
        <f t="shared" si="52"/>
        <v>2512.3000000000002</v>
      </c>
      <c r="W306" s="128">
        <f t="shared" si="53"/>
        <v>407.5</v>
      </c>
      <c r="X306" s="128">
        <f t="shared" si="57"/>
        <v>2094.1800000000003</v>
      </c>
      <c r="Y306" s="128">
        <f t="shared" si="58"/>
        <v>33340.25</v>
      </c>
    </row>
    <row r="307" spans="1:25" s="129" customFormat="1" ht="51.95" customHeight="1" x14ac:dyDescent="0.25">
      <c r="A307" s="119">
        <v>362</v>
      </c>
      <c r="B307" s="145" t="s">
        <v>432</v>
      </c>
      <c r="C307" s="146" t="s">
        <v>138</v>
      </c>
      <c r="D307" s="122">
        <v>8.8000000000000007</v>
      </c>
      <c r="E307" s="146" t="s">
        <v>418</v>
      </c>
      <c r="F307" s="133">
        <v>32809.660000000003</v>
      </c>
      <c r="G307" s="133"/>
      <c r="H307" s="133"/>
      <c r="I307" s="124">
        <v>0</v>
      </c>
      <c r="J307" s="123">
        <f t="shared" si="54"/>
        <v>1514.0590678357175</v>
      </c>
      <c r="K307" s="125">
        <v>21.67</v>
      </c>
      <c r="L307" s="126">
        <v>0</v>
      </c>
      <c r="M307" s="125">
        <f t="shared" si="55"/>
        <v>32809.660000000003</v>
      </c>
      <c r="N307" s="126">
        <f t="shared" si="48"/>
        <v>0</v>
      </c>
      <c r="O307" s="127">
        <f t="shared" si="59"/>
        <v>32809.660000000003</v>
      </c>
      <c r="P307" s="127">
        <v>0</v>
      </c>
      <c r="Q307" s="128">
        <f t="shared" si="49"/>
        <v>941.64</v>
      </c>
      <c r="R307" s="128">
        <f t="shared" si="50"/>
        <v>997.41</v>
      </c>
      <c r="S307" s="123">
        <f t="shared" si="56"/>
        <v>0</v>
      </c>
      <c r="T307" s="147">
        <v>0</v>
      </c>
      <c r="U307" s="128">
        <f t="shared" si="51"/>
        <v>2329.4899999999998</v>
      </c>
      <c r="V307" s="128">
        <f t="shared" si="52"/>
        <v>2326.1999999999998</v>
      </c>
      <c r="W307" s="128">
        <f t="shared" si="53"/>
        <v>377.31</v>
      </c>
      <c r="X307" s="128">
        <f t="shared" si="57"/>
        <v>1939.05</v>
      </c>
      <c r="Y307" s="128">
        <f t="shared" si="58"/>
        <v>30870.610000000004</v>
      </c>
    </row>
    <row r="308" spans="1:25" s="129" customFormat="1" ht="40.5" customHeight="1" x14ac:dyDescent="0.25">
      <c r="A308" s="119">
        <v>320</v>
      </c>
      <c r="B308" s="145" t="s">
        <v>433</v>
      </c>
      <c r="C308" s="146" t="s">
        <v>357</v>
      </c>
      <c r="D308" s="122">
        <v>9.1</v>
      </c>
      <c r="E308" s="146" t="s">
        <v>434</v>
      </c>
      <c r="F308" s="133">
        <v>111552.84</v>
      </c>
      <c r="G308" s="133"/>
      <c r="H308" s="133"/>
      <c r="I308" s="124">
        <v>0</v>
      </c>
      <c r="J308" s="123">
        <f t="shared" si="54"/>
        <v>5147.800646054453</v>
      </c>
      <c r="K308" s="125">
        <v>21.67</v>
      </c>
      <c r="L308" s="126">
        <v>0</v>
      </c>
      <c r="M308" s="125">
        <f t="shared" si="55"/>
        <v>111552.84000000001</v>
      </c>
      <c r="N308" s="126">
        <f t="shared" si="48"/>
        <v>0</v>
      </c>
      <c r="O308" s="127">
        <f t="shared" si="59"/>
        <v>111552.84000000001</v>
      </c>
      <c r="P308" s="127">
        <v>0</v>
      </c>
      <c r="Q308" s="128">
        <f t="shared" si="49"/>
        <v>3201.57</v>
      </c>
      <c r="R308" s="128">
        <f t="shared" si="50"/>
        <v>3391.21</v>
      </c>
      <c r="S308" s="123">
        <f t="shared" si="56"/>
        <v>14822.95</v>
      </c>
      <c r="T308" s="147">
        <v>0</v>
      </c>
      <c r="U308" s="128">
        <f t="shared" si="51"/>
        <v>7920.25</v>
      </c>
      <c r="V308" s="128">
        <f t="shared" si="52"/>
        <v>7909.1</v>
      </c>
      <c r="W308" s="128">
        <f t="shared" si="53"/>
        <v>748.08</v>
      </c>
      <c r="X308" s="128">
        <f t="shared" si="57"/>
        <v>21415.730000000003</v>
      </c>
      <c r="Y308" s="128">
        <f t="shared" si="58"/>
        <v>90137.110000000015</v>
      </c>
    </row>
    <row r="309" spans="1:25" s="129" customFormat="1" ht="40.5" customHeight="1" x14ac:dyDescent="0.25">
      <c r="A309" s="119">
        <v>322</v>
      </c>
      <c r="B309" s="145" t="s">
        <v>435</v>
      </c>
      <c r="C309" s="146" t="s">
        <v>436</v>
      </c>
      <c r="D309" s="122">
        <v>9.1</v>
      </c>
      <c r="E309" s="146" t="s">
        <v>434</v>
      </c>
      <c r="F309" s="133">
        <v>100000</v>
      </c>
      <c r="G309" s="133"/>
      <c r="H309" s="133"/>
      <c r="I309" s="124">
        <v>0</v>
      </c>
      <c r="J309" s="123">
        <f t="shared" si="54"/>
        <v>4614.6746654360868</v>
      </c>
      <c r="K309" s="125">
        <v>21.67</v>
      </c>
      <c r="L309" s="126">
        <v>0</v>
      </c>
      <c r="M309" s="125">
        <f t="shared" si="55"/>
        <v>100000.00000000001</v>
      </c>
      <c r="N309" s="126">
        <f t="shared" si="48"/>
        <v>0</v>
      </c>
      <c r="O309" s="127">
        <f t="shared" si="59"/>
        <v>100000.00000000001</v>
      </c>
      <c r="P309" s="127">
        <v>0</v>
      </c>
      <c r="Q309" s="128">
        <f t="shared" si="49"/>
        <v>2870</v>
      </c>
      <c r="R309" s="128">
        <f t="shared" si="50"/>
        <v>3040</v>
      </c>
      <c r="S309" s="123">
        <f t="shared" si="56"/>
        <v>12105.44</v>
      </c>
      <c r="T309" s="147">
        <v>3554.42</v>
      </c>
      <c r="U309" s="128">
        <f t="shared" si="51"/>
        <v>7100</v>
      </c>
      <c r="V309" s="128">
        <f t="shared" si="52"/>
        <v>7090</v>
      </c>
      <c r="W309" s="128">
        <f t="shared" si="53"/>
        <v>748.08</v>
      </c>
      <c r="X309" s="128">
        <f t="shared" si="57"/>
        <v>21569.86</v>
      </c>
      <c r="Y309" s="128">
        <f t="shared" si="58"/>
        <v>78430.140000000014</v>
      </c>
    </row>
    <row r="310" spans="1:25" s="129" customFormat="1" ht="51.95" customHeight="1" x14ac:dyDescent="0.25">
      <c r="A310" s="119">
        <v>321</v>
      </c>
      <c r="B310" s="145" t="s">
        <v>437</v>
      </c>
      <c r="C310" s="146" t="s">
        <v>438</v>
      </c>
      <c r="D310" s="122">
        <v>9.1</v>
      </c>
      <c r="E310" s="146" t="s">
        <v>434</v>
      </c>
      <c r="F310" s="133">
        <v>100000</v>
      </c>
      <c r="G310" s="133"/>
      <c r="H310" s="133"/>
      <c r="I310" s="124">
        <v>0</v>
      </c>
      <c r="J310" s="123">
        <f t="shared" si="54"/>
        <v>4614.6746654360868</v>
      </c>
      <c r="K310" s="125">
        <v>21.67</v>
      </c>
      <c r="L310" s="126">
        <v>0</v>
      </c>
      <c r="M310" s="125">
        <f t="shared" si="55"/>
        <v>100000.00000000001</v>
      </c>
      <c r="N310" s="126">
        <f t="shared" si="48"/>
        <v>0</v>
      </c>
      <c r="O310" s="127">
        <f t="shared" si="59"/>
        <v>100000.00000000001</v>
      </c>
      <c r="P310" s="127">
        <v>0</v>
      </c>
      <c r="Q310" s="128">
        <f t="shared" si="49"/>
        <v>2870</v>
      </c>
      <c r="R310" s="128">
        <f t="shared" si="50"/>
        <v>3040</v>
      </c>
      <c r="S310" s="123">
        <f t="shared" si="56"/>
        <v>12105.44</v>
      </c>
      <c r="T310" s="147">
        <v>0</v>
      </c>
      <c r="U310" s="128">
        <f t="shared" si="51"/>
        <v>7100</v>
      </c>
      <c r="V310" s="128">
        <f t="shared" si="52"/>
        <v>7090</v>
      </c>
      <c r="W310" s="128">
        <f t="shared" si="53"/>
        <v>748.08</v>
      </c>
      <c r="X310" s="128">
        <f t="shared" si="57"/>
        <v>18015.440000000002</v>
      </c>
      <c r="Y310" s="128">
        <f t="shared" si="58"/>
        <v>81984.560000000012</v>
      </c>
    </row>
    <row r="311" spans="1:25" s="129" customFormat="1" ht="51.95" customHeight="1" x14ac:dyDescent="0.25">
      <c r="A311" s="119">
        <v>323</v>
      </c>
      <c r="B311" s="145" t="s">
        <v>439</v>
      </c>
      <c r="C311" s="146" t="s">
        <v>55</v>
      </c>
      <c r="D311" s="122">
        <v>9.1</v>
      </c>
      <c r="E311" s="146" t="s">
        <v>434</v>
      </c>
      <c r="F311" s="133">
        <v>65619.320000000007</v>
      </c>
      <c r="G311" s="133"/>
      <c r="H311" s="133"/>
      <c r="I311" s="124">
        <v>0</v>
      </c>
      <c r="J311" s="123">
        <f t="shared" si="54"/>
        <v>3028.1181356714351</v>
      </c>
      <c r="K311" s="125">
        <v>21.67</v>
      </c>
      <c r="L311" s="126">
        <v>0</v>
      </c>
      <c r="M311" s="125">
        <f t="shared" si="55"/>
        <v>65619.320000000007</v>
      </c>
      <c r="N311" s="126">
        <f t="shared" si="48"/>
        <v>0</v>
      </c>
      <c r="O311" s="127">
        <f t="shared" si="59"/>
        <v>65619.320000000007</v>
      </c>
      <c r="P311" s="127">
        <v>0</v>
      </c>
      <c r="Q311" s="128">
        <f t="shared" si="49"/>
        <v>1883.27</v>
      </c>
      <c r="R311" s="128">
        <f t="shared" si="50"/>
        <v>1994.83</v>
      </c>
      <c r="S311" s="123">
        <f t="shared" si="56"/>
        <v>4544.09</v>
      </c>
      <c r="T311" s="147">
        <v>0</v>
      </c>
      <c r="U311" s="128">
        <f t="shared" si="51"/>
        <v>4658.97</v>
      </c>
      <c r="V311" s="128">
        <f t="shared" si="52"/>
        <v>4652.41</v>
      </c>
      <c r="W311" s="128">
        <f t="shared" si="53"/>
        <v>748.08</v>
      </c>
      <c r="X311" s="128">
        <f t="shared" si="57"/>
        <v>8422.19</v>
      </c>
      <c r="Y311" s="128">
        <f t="shared" si="58"/>
        <v>57197.130000000005</v>
      </c>
    </row>
    <row r="312" spans="1:25" s="129" customFormat="1" ht="51.95" customHeight="1" x14ac:dyDescent="0.25">
      <c r="A312" s="119">
        <v>242</v>
      </c>
      <c r="B312" s="145" t="s">
        <v>440</v>
      </c>
      <c r="C312" s="146" t="s">
        <v>161</v>
      </c>
      <c r="D312" s="122">
        <v>9.1999999999999993</v>
      </c>
      <c r="E312" s="146" t="s">
        <v>441</v>
      </c>
      <c r="F312" s="133">
        <v>196857.95</v>
      </c>
      <c r="G312" s="133"/>
      <c r="H312" s="133"/>
      <c r="I312" s="124">
        <v>0</v>
      </c>
      <c r="J312" s="123">
        <f t="shared" si="54"/>
        <v>9084.3539455468381</v>
      </c>
      <c r="K312" s="125">
        <v>21.67</v>
      </c>
      <c r="L312" s="126">
        <v>0</v>
      </c>
      <c r="M312" s="125">
        <f t="shared" si="55"/>
        <v>196857.94999999998</v>
      </c>
      <c r="N312" s="126">
        <f t="shared" si="48"/>
        <v>0</v>
      </c>
      <c r="O312" s="127">
        <f t="shared" si="59"/>
        <v>196857.94999999998</v>
      </c>
      <c r="P312" s="127">
        <v>0</v>
      </c>
      <c r="Q312" s="128">
        <f t="shared" si="49"/>
        <v>5649.82</v>
      </c>
      <c r="R312" s="128">
        <f t="shared" si="50"/>
        <v>4943.8</v>
      </c>
      <c r="S312" s="123">
        <f t="shared" si="56"/>
        <v>35149.019999999997</v>
      </c>
      <c r="T312" s="147">
        <v>0</v>
      </c>
      <c r="U312" s="128">
        <f t="shared" si="51"/>
        <v>13976.91</v>
      </c>
      <c r="V312" s="128">
        <f t="shared" si="52"/>
        <v>11530.11</v>
      </c>
      <c r="W312" s="128">
        <f t="shared" si="53"/>
        <v>748.08</v>
      </c>
      <c r="X312" s="128">
        <f t="shared" si="57"/>
        <v>45742.64</v>
      </c>
      <c r="Y312" s="128">
        <f t="shared" si="58"/>
        <v>151115.31</v>
      </c>
    </row>
    <row r="313" spans="1:25" s="129" customFormat="1" ht="51.95" customHeight="1" x14ac:dyDescent="0.25">
      <c r="A313" s="119">
        <v>348</v>
      </c>
      <c r="B313" s="145" t="s">
        <v>442</v>
      </c>
      <c r="C313" s="146" t="s">
        <v>50</v>
      </c>
      <c r="D313" s="122">
        <v>9.1999999999999993</v>
      </c>
      <c r="E313" s="146" t="s">
        <v>441</v>
      </c>
      <c r="F313" s="133">
        <v>78743.179999999993</v>
      </c>
      <c r="G313" s="133"/>
      <c r="H313" s="133"/>
      <c r="I313" s="124">
        <v>0</v>
      </c>
      <c r="J313" s="123">
        <f t="shared" si="54"/>
        <v>3633.741578218735</v>
      </c>
      <c r="K313" s="125">
        <v>21.67</v>
      </c>
      <c r="L313" s="126">
        <v>0</v>
      </c>
      <c r="M313" s="125">
        <f t="shared" si="55"/>
        <v>78743.179999999993</v>
      </c>
      <c r="N313" s="126">
        <f t="shared" si="48"/>
        <v>0</v>
      </c>
      <c r="O313" s="127">
        <f t="shared" si="59"/>
        <v>78743.179999999993</v>
      </c>
      <c r="P313" s="127">
        <v>0</v>
      </c>
      <c r="Q313" s="128">
        <f t="shared" si="49"/>
        <v>2259.9299999999998</v>
      </c>
      <c r="R313" s="128">
        <f t="shared" si="50"/>
        <v>2393.79</v>
      </c>
      <c r="S313" s="123">
        <f t="shared" si="56"/>
        <v>7105.3</v>
      </c>
      <c r="T313" s="147">
        <v>0</v>
      </c>
      <c r="U313" s="128">
        <f t="shared" si="51"/>
        <v>5590.77</v>
      </c>
      <c r="V313" s="128">
        <f t="shared" si="52"/>
        <v>5582.89</v>
      </c>
      <c r="W313" s="128">
        <f t="shared" si="53"/>
        <v>748.08</v>
      </c>
      <c r="X313" s="128">
        <f t="shared" si="57"/>
        <v>11759.02</v>
      </c>
      <c r="Y313" s="128">
        <f t="shared" si="58"/>
        <v>66984.159999999989</v>
      </c>
    </row>
    <row r="314" spans="1:25" s="129" customFormat="1" ht="51.95" customHeight="1" x14ac:dyDescent="0.25">
      <c r="A314" s="119">
        <v>258</v>
      </c>
      <c r="B314" s="145" t="s">
        <v>443</v>
      </c>
      <c r="C314" s="146" t="s">
        <v>55</v>
      </c>
      <c r="D314" s="122">
        <v>9.1999999999999993</v>
      </c>
      <c r="E314" s="146" t="s">
        <v>441</v>
      </c>
      <c r="F314" s="133">
        <v>65619.320000000007</v>
      </c>
      <c r="G314" s="133"/>
      <c r="H314" s="133"/>
      <c r="I314" s="124">
        <v>0</v>
      </c>
      <c r="J314" s="123">
        <f t="shared" si="54"/>
        <v>3028.1181356714351</v>
      </c>
      <c r="K314" s="125">
        <v>21.67</v>
      </c>
      <c r="L314" s="126">
        <v>0</v>
      </c>
      <c r="M314" s="125">
        <f t="shared" si="55"/>
        <v>65619.320000000007</v>
      </c>
      <c r="N314" s="126">
        <f t="shared" si="48"/>
        <v>0</v>
      </c>
      <c r="O314" s="127">
        <f t="shared" si="59"/>
        <v>65619.320000000007</v>
      </c>
      <c r="P314" s="127">
        <v>0</v>
      </c>
      <c r="Q314" s="128">
        <f t="shared" si="49"/>
        <v>1883.27</v>
      </c>
      <c r="R314" s="128">
        <f t="shared" si="50"/>
        <v>1994.83</v>
      </c>
      <c r="S314" s="123">
        <f t="shared" si="56"/>
        <v>4544.09</v>
      </c>
      <c r="T314" s="147">
        <v>0</v>
      </c>
      <c r="U314" s="128">
        <f t="shared" si="51"/>
        <v>4658.97</v>
      </c>
      <c r="V314" s="128">
        <f t="shared" si="52"/>
        <v>4652.41</v>
      </c>
      <c r="W314" s="128">
        <f t="shared" si="53"/>
        <v>748.08</v>
      </c>
      <c r="X314" s="128">
        <f t="shared" si="57"/>
        <v>8422.19</v>
      </c>
      <c r="Y314" s="128">
        <f t="shared" si="58"/>
        <v>57197.130000000005</v>
      </c>
    </row>
    <row r="315" spans="1:25" s="129" customFormat="1" ht="51.95" customHeight="1" x14ac:dyDescent="0.25">
      <c r="A315" s="119">
        <v>317</v>
      </c>
      <c r="B315" s="145" t="s">
        <v>444</v>
      </c>
      <c r="C315" s="146" t="s">
        <v>357</v>
      </c>
      <c r="D315" s="122">
        <v>9.3000000000000007</v>
      </c>
      <c r="E315" s="146" t="s">
        <v>445</v>
      </c>
      <c r="F315" s="133">
        <v>111552.84</v>
      </c>
      <c r="G315" s="133"/>
      <c r="H315" s="133"/>
      <c r="I315" s="124">
        <v>0</v>
      </c>
      <c r="J315" s="123">
        <f t="shared" si="54"/>
        <v>5147.800646054453</v>
      </c>
      <c r="K315" s="125">
        <v>21.67</v>
      </c>
      <c r="L315" s="126">
        <v>0</v>
      </c>
      <c r="M315" s="125">
        <f t="shared" si="55"/>
        <v>111552.84000000001</v>
      </c>
      <c r="N315" s="126">
        <f t="shared" si="48"/>
        <v>0</v>
      </c>
      <c r="O315" s="127">
        <f t="shared" si="59"/>
        <v>111552.84000000001</v>
      </c>
      <c r="P315" s="127">
        <f>1190.12+160</f>
        <v>1350.12</v>
      </c>
      <c r="Q315" s="128">
        <f t="shared" si="49"/>
        <v>3201.57</v>
      </c>
      <c r="R315" s="128">
        <f t="shared" si="50"/>
        <v>3391.21</v>
      </c>
      <c r="S315" s="123">
        <f t="shared" si="56"/>
        <v>14485.42</v>
      </c>
      <c r="T315" s="147">
        <v>0</v>
      </c>
      <c r="U315" s="128">
        <f t="shared" si="51"/>
        <v>7920.25</v>
      </c>
      <c r="V315" s="128">
        <f t="shared" si="52"/>
        <v>7909.1</v>
      </c>
      <c r="W315" s="128">
        <f t="shared" si="53"/>
        <v>748.08</v>
      </c>
      <c r="X315" s="128">
        <f t="shared" si="57"/>
        <v>22428.32</v>
      </c>
      <c r="Y315" s="128">
        <f t="shared" si="58"/>
        <v>89124.520000000019</v>
      </c>
    </row>
    <row r="316" spans="1:25" s="129" customFormat="1" ht="51.95" customHeight="1" x14ac:dyDescent="0.25">
      <c r="A316" s="119">
        <v>25</v>
      </c>
      <c r="B316" s="145" t="s">
        <v>446</v>
      </c>
      <c r="C316" s="146" t="s">
        <v>447</v>
      </c>
      <c r="D316" s="122">
        <v>9.3000000000000007</v>
      </c>
      <c r="E316" s="146" t="s">
        <v>445</v>
      </c>
      <c r="F316" s="133">
        <v>100000</v>
      </c>
      <c r="G316" s="133"/>
      <c r="H316" s="133"/>
      <c r="I316" s="124">
        <v>0</v>
      </c>
      <c r="J316" s="123">
        <f t="shared" si="54"/>
        <v>4614.6746654360868</v>
      </c>
      <c r="K316" s="125">
        <v>21.67</v>
      </c>
      <c r="L316" s="126">
        <v>0</v>
      </c>
      <c r="M316" s="125">
        <f t="shared" si="55"/>
        <v>100000.00000000001</v>
      </c>
      <c r="N316" s="126">
        <f t="shared" si="48"/>
        <v>0</v>
      </c>
      <c r="O316" s="127">
        <f t="shared" si="59"/>
        <v>100000.00000000001</v>
      </c>
      <c r="P316" s="127">
        <v>0</v>
      </c>
      <c r="Q316" s="128">
        <f t="shared" si="49"/>
        <v>2870</v>
      </c>
      <c r="R316" s="128">
        <f t="shared" si="50"/>
        <v>3040</v>
      </c>
      <c r="S316" s="123">
        <f t="shared" si="56"/>
        <v>12105.44</v>
      </c>
      <c r="T316" s="147">
        <v>0</v>
      </c>
      <c r="U316" s="128">
        <f t="shared" si="51"/>
        <v>7100</v>
      </c>
      <c r="V316" s="128">
        <f t="shared" si="52"/>
        <v>7090</v>
      </c>
      <c r="W316" s="128">
        <f t="shared" si="53"/>
        <v>748.08</v>
      </c>
      <c r="X316" s="128">
        <f t="shared" si="57"/>
        <v>18015.440000000002</v>
      </c>
      <c r="Y316" s="128">
        <f t="shared" si="58"/>
        <v>81984.560000000012</v>
      </c>
    </row>
    <row r="317" spans="1:25" s="129" customFormat="1" ht="51.95" customHeight="1" x14ac:dyDescent="0.25">
      <c r="A317" s="119">
        <v>318</v>
      </c>
      <c r="B317" s="145" t="s">
        <v>448</v>
      </c>
      <c r="C317" s="146" t="s">
        <v>449</v>
      </c>
      <c r="D317" s="122">
        <v>9.3000000000000007</v>
      </c>
      <c r="E317" s="146" t="s">
        <v>445</v>
      </c>
      <c r="F317" s="133">
        <v>100000</v>
      </c>
      <c r="G317" s="133"/>
      <c r="H317" s="133"/>
      <c r="I317" s="124">
        <v>0</v>
      </c>
      <c r="J317" s="123">
        <f t="shared" si="54"/>
        <v>4614.6746654360868</v>
      </c>
      <c r="K317" s="125">
        <v>21.67</v>
      </c>
      <c r="L317" s="126">
        <v>0</v>
      </c>
      <c r="M317" s="125">
        <f t="shared" si="55"/>
        <v>100000.00000000001</v>
      </c>
      <c r="N317" s="126">
        <f t="shared" si="48"/>
        <v>0</v>
      </c>
      <c r="O317" s="127">
        <f t="shared" si="59"/>
        <v>100000.00000000001</v>
      </c>
      <c r="P317" s="127">
        <v>0</v>
      </c>
      <c r="Q317" s="128">
        <f t="shared" si="49"/>
        <v>2870</v>
      </c>
      <c r="R317" s="128">
        <f t="shared" si="50"/>
        <v>3040</v>
      </c>
      <c r="S317" s="123">
        <f t="shared" si="56"/>
        <v>12105.44</v>
      </c>
      <c r="T317" s="147">
        <v>0</v>
      </c>
      <c r="U317" s="128">
        <f t="shared" si="51"/>
        <v>7100</v>
      </c>
      <c r="V317" s="128">
        <f t="shared" si="52"/>
        <v>7090</v>
      </c>
      <c r="W317" s="128">
        <f t="shared" si="53"/>
        <v>748.08</v>
      </c>
      <c r="X317" s="128">
        <f t="shared" si="57"/>
        <v>18015.440000000002</v>
      </c>
      <c r="Y317" s="128">
        <f t="shared" si="58"/>
        <v>81984.560000000012</v>
      </c>
    </row>
    <row r="318" spans="1:25" s="129" customFormat="1" ht="51.95" customHeight="1" x14ac:dyDescent="0.25">
      <c r="A318" s="119">
        <v>295</v>
      </c>
      <c r="B318" s="145" t="s">
        <v>450</v>
      </c>
      <c r="C318" s="146" t="s">
        <v>369</v>
      </c>
      <c r="D318" s="122">
        <v>9.4</v>
      </c>
      <c r="E318" s="146" t="s">
        <v>451</v>
      </c>
      <c r="F318" s="133">
        <v>111552.84</v>
      </c>
      <c r="G318" s="133"/>
      <c r="H318" s="133"/>
      <c r="I318" s="124">
        <v>0</v>
      </c>
      <c r="J318" s="123">
        <f t="shared" si="54"/>
        <v>5147.800646054453</v>
      </c>
      <c r="K318" s="125">
        <v>21.67</v>
      </c>
      <c r="L318" s="126">
        <v>0</v>
      </c>
      <c r="M318" s="125">
        <f t="shared" si="55"/>
        <v>111552.84000000001</v>
      </c>
      <c r="N318" s="126">
        <f t="shared" si="48"/>
        <v>0</v>
      </c>
      <c r="O318" s="127">
        <f t="shared" si="59"/>
        <v>111552.84000000001</v>
      </c>
      <c r="P318" s="127">
        <v>0</v>
      </c>
      <c r="Q318" s="128">
        <f t="shared" si="49"/>
        <v>3201.57</v>
      </c>
      <c r="R318" s="128">
        <f t="shared" si="50"/>
        <v>3391.21</v>
      </c>
      <c r="S318" s="123">
        <f t="shared" si="56"/>
        <v>14822.95</v>
      </c>
      <c r="T318" s="147">
        <v>0</v>
      </c>
      <c r="U318" s="128">
        <f t="shared" si="51"/>
        <v>7920.25</v>
      </c>
      <c r="V318" s="128">
        <f t="shared" si="52"/>
        <v>7909.1</v>
      </c>
      <c r="W318" s="128">
        <f t="shared" si="53"/>
        <v>748.08</v>
      </c>
      <c r="X318" s="128">
        <f t="shared" si="57"/>
        <v>21415.730000000003</v>
      </c>
      <c r="Y318" s="128">
        <f t="shared" si="58"/>
        <v>90137.110000000015</v>
      </c>
    </row>
    <row r="319" spans="1:25" s="129" customFormat="1" ht="51.95" customHeight="1" x14ac:dyDescent="0.25">
      <c r="A319" s="119">
        <v>296</v>
      </c>
      <c r="B319" s="145" t="s">
        <v>452</v>
      </c>
      <c r="C319" s="146" t="s">
        <v>453</v>
      </c>
      <c r="D319" s="122">
        <v>9.4</v>
      </c>
      <c r="E319" s="146" t="s">
        <v>451</v>
      </c>
      <c r="F319" s="133">
        <v>39371.599999999999</v>
      </c>
      <c r="G319" s="133"/>
      <c r="H319" s="133"/>
      <c r="I319" s="124">
        <v>0</v>
      </c>
      <c r="J319" s="123">
        <f t="shared" si="54"/>
        <v>1816.8712505768342</v>
      </c>
      <c r="K319" s="125">
        <v>21.67</v>
      </c>
      <c r="L319" s="126">
        <v>0</v>
      </c>
      <c r="M319" s="125">
        <f t="shared" si="55"/>
        <v>39371.599999999999</v>
      </c>
      <c r="N319" s="126">
        <f t="shared" si="48"/>
        <v>0</v>
      </c>
      <c r="O319" s="127">
        <f t="shared" si="59"/>
        <v>39371.599999999999</v>
      </c>
      <c r="P319" s="127">
        <v>0</v>
      </c>
      <c r="Q319" s="128">
        <f t="shared" si="49"/>
        <v>1129.96</v>
      </c>
      <c r="R319" s="128">
        <f t="shared" si="50"/>
        <v>1196.9000000000001</v>
      </c>
      <c r="S319" s="123">
        <f t="shared" si="56"/>
        <v>353.96</v>
      </c>
      <c r="T319" s="147">
        <v>0</v>
      </c>
      <c r="U319" s="128">
        <f t="shared" si="51"/>
        <v>2795.38</v>
      </c>
      <c r="V319" s="128">
        <f t="shared" si="52"/>
        <v>2791.45</v>
      </c>
      <c r="W319" s="128">
        <f t="shared" si="53"/>
        <v>452.77</v>
      </c>
      <c r="X319" s="128">
        <f t="shared" si="57"/>
        <v>2680.82</v>
      </c>
      <c r="Y319" s="128">
        <f t="shared" si="58"/>
        <v>36690.78</v>
      </c>
    </row>
    <row r="320" spans="1:25" s="129" customFormat="1" ht="51.95" customHeight="1" x14ac:dyDescent="0.25">
      <c r="A320" s="119">
        <v>297</v>
      </c>
      <c r="B320" s="145" t="s">
        <v>454</v>
      </c>
      <c r="C320" s="146" t="s">
        <v>455</v>
      </c>
      <c r="D320" s="122">
        <v>9.5</v>
      </c>
      <c r="E320" s="146" t="s">
        <v>456</v>
      </c>
      <c r="F320" s="133">
        <v>111552.84</v>
      </c>
      <c r="G320" s="133"/>
      <c r="H320" s="133"/>
      <c r="I320" s="124">
        <v>0</v>
      </c>
      <c r="J320" s="123">
        <f t="shared" si="54"/>
        <v>5147.800646054453</v>
      </c>
      <c r="K320" s="125">
        <v>21.67</v>
      </c>
      <c r="L320" s="126">
        <v>0</v>
      </c>
      <c r="M320" s="125">
        <f t="shared" si="55"/>
        <v>111552.84000000001</v>
      </c>
      <c r="N320" s="126">
        <f t="shared" si="48"/>
        <v>0</v>
      </c>
      <c r="O320" s="127">
        <f t="shared" si="59"/>
        <v>111552.84000000001</v>
      </c>
      <c r="P320" s="127">
        <v>0</v>
      </c>
      <c r="Q320" s="128">
        <f t="shared" si="49"/>
        <v>3201.57</v>
      </c>
      <c r="R320" s="128">
        <f t="shared" si="50"/>
        <v>3391.21</v>
      </c>
      <c r="S320" s="123">
        <f t="shared" si="56"/>
        <v>14822.95</v>
      </c>
      <c r="T320" s="147">
        <v>0</v>
      </c>
      <c r="U320" s="128">
        <f t="shared" si="51"/>
        <v>7920.25</v>
      </c>
      <c r="V320" s="128">
        <f t="shared" si="52"/>
        <v>7909.1</v>
      </c>
      <c r="W320" s="128">
        <f t="shared" si="53"/>
        <v>748.08</v>
      </c>
      <c r="X320" s="128">
        <f t="shared" si="57"/>
        <v>21415.730000000003</v>
      </c>
      <c r="Y320" s="128">
        <f t="shared" si="58"/>
        <v>90137.110000000015</v>
      </c>
    </row>
    <row r="321" spans="1:25" s="129" customFormat="1" ht="51.95" customHeight="1" x14ac:dyDescent="0.25">
      <c r="A321" s="119">
        <v>298</v>
      </c>
      <c r="B321" s="145" t="s">
        <v>457</v>
      </c>
      <c r="C321" s="146" t="s">
        <v>458</v>
      </c>
      <c r="D321" s="122">
        <v>9.5</v>
      </c>
      <c r="E321" s="146" t="s">
        <v>456</v>
      </c>
      <c r="F321" s="133">
        <v>59845.87</v>
      </c>
      <c r="G321" s="133"/>
      <c r="H321" s="133"/>
      <c r="I321" s="124">
        <v>0</v>
      </c>
      <c r="J321" s="123">
        <f t="shared" si="54"/>
        <v>2761.6922011998154</v>
      </c>
      <c r="K321" s="125">
        <v>21.67</v>
      </c>
      <c r="L321" s="126">
        <v>0</v>
      </c>
      <c r="M321" s="125">
        <f t="shared" si="55"/>
        <v>59845.87</v>
      </c>
      <c r="N321" s="126">
        <f t="shared" si="48"/>
        <v>0</v>
      </c>
      <c r="O321" s="127">
        <f t="shared" si="59"/>
        <v>59845.87</v>
      </c>
      <c r="P321" s="127">
        <v>0</v>
      </c>
      <c r="Q321" s="128">
        <f t="shared" si="49"/>
        <v>1717.58</v>
      </c>
      <c r="R321" s="128">
        <f t="shared" si="50"/>
        <v>1819.31</v>
      </c>
      <c r="S321" s="123">
        <f t="shared" si="56"/>
        <v>3457.64</v>
      </c>
      <c r="T321" s="147">
        <v>0</v>
      </c>
      <c r="U321" s="128">
        <f t="shared" si="51"/>
        <v>4249.0600000000004</v>
      </c>
      <c r="V321" s="128">
        <f t="shared" si="52"/>
        <v>4243.07</v>
      </c>
      <c r="W321" s="128">
        <f t="shared" si="53"/>
        <v>688.23</v>
      </c>
      <c r="X321" s="128">
        <f t="shared" si="57"/>
        <v>6994.53</v>
      </c>
      <c r="Y321" s="128">
        <f t="shared" si="58"/>
        <v>52851.340000000004</v>
      </c>
    </row>
    <row r="322" spans="1:25" s="129" customFormat="1" ht="51.95" customHeight="1" x14ac:dyDescent="0.25">
      <c r="A322" s="119">
        <v>299</v>
      </c>
      <c r="B322" s="145" t="s">
        <v>459</v>
      </c>
      <c r="C322" s="146" t="s">
        <v>92</v>
      </c>
      <c r="D322" s="122">
        <v>9.5</v>
      </c>
      <c r="E322" s="146" t="s">
        <v>456</v>
      </c>
      <c r="F322" s="133">
        <v>32809.660000000003</v>
      </c>
      <c r="G322" s="133"/>
      <c r="H322" s="133"/>
      <c r="I322" s="124">
        <v>0</v>
      </c>
      <c r="J322" s="123">
        <f t="shared" si="54"/>
        <v>1514.0590678357175</v>
      </c>
      <c r="K322" s="125">
        <v>21.67</v>
      </c>
      <c r="L322" s="126">
        <v>0</v>
      </c>
      <c r="M322" s="125">
        <f t="shared" si="55"/>
        <v>32809.660000000003</v>
      </c>
      <c r="N322" s="126">
        <f t="shared" si="48"/>
        <v>0</v>
      </c>
      <c r="O322" s="127">
        <f t="shared" si="59"/>
        <v>32809.660000000003</v>
      </c>
      <c r="P322" s="127">
        <v>0</v>
      </c>
      <c r="Q322" s="128">
        <f t="shared" si="49"/>
        <v>941.64</v>
      </c>
      <c r="R322" s="128">
        <f t="shared" si="50"/>
        <v>997.41</v>
      </c>
      <c r="S322" s="123">
        <f t="shared" si="56"/>
        <v>0</v>
      </c>
      <c r="T322" s="147">
        <v>0</v>
      </c>
      <c r="U322" s="128">
        <f t="shared" si="51"/>
        <v>2329.4899999999998</v>
      </c>
      <c r="V322" s="128">
        <f t="shared" si="52"/>
        <v>2326.1999999999998</v>
      </c>
      <c r="W322" s="128">
        <f t="shared" si="53"/>
        <v>377.31</v>
      </c>
      <c r="X322" s="128">
        <f t="shared" si="57"/>
        <v>1939.05</v>
      </c>
      <c r="Y322" s="128">
        <f t="shared" si="58"/>
        <v>30870.610000000004</v>
      </c>
    </row>
    <row r="323" spans="1:25" s="129" customFormat="1" ht="51.95" customHeight="1" x14ac:dyDescent="0.25">
      <c r="A323" s="119">
        <v>300</v>
      </c>
      <c r="B323" s="145" t="s">
        <v>460</v>
      </c>
      <c r="C323" s="146" t="s">
        <v>92</v>
      </c>
      <c r="D323" s="122">
        <v>9.5</v>
      </c>
      <c r="E323" s="146" t="s">
        <v>456</v>
      </c>
      <c r="F323" s="133">
        <v>32809.660000000003</v>
      </c>
      <c r="G323" s="133"/>
      <c r="H323" s="133"/>
      <c r="I323" s="124">
        <v>0</v>
      </c>
      <c r="J323" s="123">
        <f t="shared" si="54"/>
        <v>1514.0590678357175</v>
      </c>
      <c r="K323" s="125">
        <v>21.67</v>
      </c>
      <c r="L323" s="126">
        <v>0</v>
      </c>
      <c r="M323" s="125">
        <f t="shared" si="55"/>
        <v>32809.660000000003</v>
      </c>
      <c r="N323" s="126">
        <f t="shared" si="48"/>
        <v>0</v>
      </c>
      <c r="O323" s="127">
        <f t="shared" si="59"/>
        <v>32809.660000000003</v>
      </c>
      <c r="P323" s="127">
        <v>0</v>
      </c>
      <c r="Q323" s="128">
        <f t="shared" si="49"/>
        <v>941.64</v>
      </c>
      <c r="R323" s="128">
        <f t="shared" si="50"/>
        <v>997.41</v>
      </c>
      <c r="S323" s="123">
        <f t="shared" si="56"/>
        <v>0</v>
      </c>
      <c r="T323" s="147">
        <v>0</v>
      </c>
      <c r="U323" s="128">
        <f t="shared" si="51"/>
        <v>2329.4899999999998</v>
      </c>
      <c r="V323" s="128">
        <f t="shared" si="52"/>
        <v>2326.1999999999998</v>
      </c>
      <c r="W323" s="128">
        <f t="shared" si="53"/>
        <v>377.31</v>
      </c>
      <c r="X323" s="128">
        <f t="shared" si="57"/>
        <v>1939.05</v>
      </c>
      <c r="Y323" s="128">
        <f t="shared" si="58"/>
        <v>30870.610000000004</v>
      </c>
    </row>
    <row r="324" spans="1:25" s="129" customFormat="1" ht="51.95" customHeight="1" x14ac:dyDescent="0.25">
      <c r="A324" s="119">
        <v>301</v>
      </c>
      <c r="B324" s="145" t="s">
        <v>461</v>
      </c>
      <c r="C324" s="146" t="s">
        <v>462</v>
      </c>
      <c r="D324" s="122">
        <v>9.5</v>
      </c>
      <c r="E324" s="146" t="s">
        <v>456</v>
      </c>
      <c r="F324" s="133">
        <v>32809.660000000003</v>
      </c>
      <c r="G324" s="133"/>
      <c r="H324" s="133"/>
      <c r="I324" s="124">
        <v>0</v>
      </c>
      <c r="J324" s="123">
        <f t="shared" si="54"/>
        <v>1514.0590678357175</v>
      </c>
      <c r="K324" s="125">
        <v>21.67</v>
      </c>
      <c r="L324" s="126">
        <v>0</v>
      </c>
      <c r="M324" s="125">
        <f t="shared" si="55"/>
        <v>32809.660000000003</v>
      </c>
      <c r="N324" s="126">
        <f t="shared" si="48"/>
        <v>0</v>
      </c>
      <c r="O324" s="127">
        <f t="shared" si="59"/>
        <v>32809.660000000003</v>
      </c>
      <c r="P324" s="127">
        <v>0</v>
      </c>
      <c r="Q324" s="128">
        <f t="shared" si="49"/>
        <v>941.64</v>
      </c>
      <c r="R324" s="128">
        <f t="shared" si="50"/>
        <v>997.41</v>
      </c>
      <c r="S324" s="123">
        <f t="shared" si="56"/>
        <v>0</v>
      </c>
      <c r="T324" s="147">
        <v>0</v>
      </c>
      <c r="U324" s="128">
        <f t="shared" si="51"/>
        <v>2329.4899999999998</v>
      </c>
      <c r="V324" s="128">
        <f t="shared" si="52"/>
        <v>2326.1999999999998</v>
      </c>
      <c r="W324" s="128">
        <f t="shared" si="53"/>
        <v>377.31</v>
      </c>
      <c r="X324" s="128">
        <f t="shared" si="57"/>
        <v>1939.05</v>
      </c>
      <c r="Y324" s="128">
        <f t="shared" si="58"/>
        <v>30870.610000000004</v>
      </c>
    </row>
    <row r="325" spans="1:25" s="129" customFormat="1" ht="51.95" customHeight="1" x14ac:dyDescent="0.25">
      <c r="A325" s="119">
        <v>302</v>
      </c>
      <c r="B325" s="145" t="s">
        <v>463</v>
      </c>
      <c r="C325" s="146" t="s">
        <v>462</v>
      </c>
      <c r="D325" s="122">
        <v>9.5</v>
      </c>
      <c r="E325" s="146" t="s">
        <v>456</v>
      </c>
      <c r="F325" s="133">
        <v>32809.660000000003</v>
      </c>
      <c r="G325" s="133"/>
      <c r="H325" s="133"/>
      <c r="I325" s="124">
        <v>0</v>
      </c>
      <c r="J325" s="123">
        <f t="shared" si="54"/>
        <v>1514.0590678357175</v>
      </c>
      <c r="K325" s="125">
        <v>21.67</v>
      </c>
      <c r="L325" s="126">
        <v>0</v>
      </c>
      <c r="M325" s="125">
        <f t="shared" si="55"/>
        <v>32809.660000000003</v>
      </c>
      <c r="N325" s="126">
        <f t="shared" ref="N325:N354" si="60">J325*L325</f>
        <v>0</v>
      </c>
      <c r="O325" s="127">
        <f t="shared" si="59"/>
        <v>32809.660000000003</v>
      </c>
      <c r="P325" s="127">
        <v>0</v>
      </c>
      <c r="Q325" s="128">
        <f t="shared" si="49"/>
        <v>941.64</v>
      </c>
      <c r="R325" s="128">
        <f t="shared" si="50"/>
        <v>997.41</v>
      </c>
      <c r="S325" s="123">
        <f t="shared" si="56"/>
        <v>0</v>
      </c>
      <c r="T325" s="147">
        <v>0</v>
      </c>
      <c r="U325" s="128">
        <f t="shared" si="51"/>
        <v>2329.4899999999998</v>
      </c>
      <c r="V325" s="128">
        <f t="shared" si="52"/>
        <v>2326.1999999999998</v>
      </c>
      <c r="W325" s="128">
        <f t="shared" si="53"/>
        <v>377.31</v>
      </c>
      <c r="X325" s="128">
        <f t="shared" si="57"/>
        <v>1939.05</v>
      </c>
      <c r="Y325" s="128">
        <f t="shared" si="58"/>
        <v>30870.610000000004</v>
      </c>
    </row>
    <row r="326" spans="1:25" s="129" customFormat="1" ht="51.95" customHeight="1" x14ac:dyDescent="0.25">
      <c r="A326" s="119">
        <v>303</v>
      </c>
      <c r="B326" s="145" t="s">
        <v>464</v>
      </c>
      <c r="C326" s="146" t="s">
        <v>465</v>
      </c>
      <c r="D326" s="122">
        <v>9.5</v>
      </c>
      <c r="E326" s="146" t="s">
        <v>456</v>
      </c>
      <c r="F326" s="133">
        <v>19685.8</v>
      </c>
      <c r="G326" s="133"/>
      <c r="H326" s="133"/>
      <c r="I326" s="124">
        <v>0</v>
      </c>
      <c r="J326" s="123">
        <f t="shared" si="54"/>
        <v>908.4356252884171</v>
      </c>
      <c r="K326" s="125">
        <v>21.67</v>
      </c>
      <c r="L326" s="126">
        <v>0</v>
      </c>
      <c r="M326" s="125">
        <f t="shared" si="55"/>
        <v>19685.8</v>
      </c>
      <c r="N326" s="126">
        <f t="shared" si="60"/>
        <v>0</v>
      </c>
      <c r="O326" s="127">
        <f t="shared" si="59"/>
        <v>19685.8</v>
      </c>
      <c r="P326" s="127">
        <v>0</v>
      </c>
      <c r="Q326" s="128">
        <f t="shared" si="49"/>
        <v>564.98</v>
      </c>
      <c r="R326" s="128">
        <f t="shared" si="50"/>
        <v>598.45000000000005</v>
      </c>
      <c r="S326" s="123">
        <f t="shared" si="56"/>
        <v>0</v>
      </c>
      <c r="T326" s="147">
        <v>0</v>
      </c>
      <c r="U326" s="128">
        <f t="shared" si="51"/>
        <v>1397.69</v>
      </c>
      <c r="V326" s="128">
        <f t="shared" si="52"/>
        <v>1395.72</v>
      </c>
      <c r="W326" s="128">
        <f t="shared" si="53"/>
        <v>226.39</v>
      </c>
      <c r="X326" s="128">
        <f t="shared" si="57"/>
        <v>1163.43</v>
      </c>
      <c r="Y326" s="128">
        <f t="shared" si="58"/>
        <v>18522.37</v>
      </c>
    </row>
    <row r="327" spans="1:25" s="129" customFormat="1" ht="51.95" customHeight="1" x14ac:dyDescent="0.25">
      <c r="A327" s="119">
        <v>304</v>
      </c>
      <c r="B327" s="145" t="s">
        <v>466</v>
      </c>
      <c r="C327" s="146" t="s">
        <v>465</v>
      </c>
      <c r="D327" s="122">
        <v>9.5</v>
      </c>
      <c r="E327" s="146" t="s">
        <v>456</v>
      </c>
      <c r="F327" s="133">
        <v>19685.8</v>
      </c>
      <c r="G327" s="133"/>
      <c r="H327" s="133"/>
      <c r="I327" s="124">
        <v>0</v>
      </c>
      <c r="J327" s="123">
        <f t="shared" si="54"/>
        <v>908.4356252884171</v>
      </c>
      <c r="K327" s="125">
        <v>21.67</v>
      </c>
      <c r="L327" s="126">
        <v>0</v>
      </c>
      <c r="M327" s="125">
        <f t="shared" si="55"/>
        <v>19685.8</v>
      </c>
      <c r="N327" s="126">
        <f t="shared" si="60"/>
        <v>0</v>
      </c>
      <c r="O327" s="127">
        <f t="shared" si="59"/>
        <v>19685.8</v>
      </c>
      <c r="P327" s="127">
        <v>0</v>
      </c>
      <c r="Q327" s="128">
        <f t="shared" si="49"/>
        <v>564.98</v>
      </c>
      <c r="R327" s="128">
        <f t="shared" si="50"/>
        <v>598.45000000000005</v>
      </c>
      <c r="S327" s="123">
        <f t="shared" si="56"/>
        <v>0</v>
      </c>
      <c r="T327" s="147">
        <v>0</v>
      </c>
      <c r="U327" s="128">
        <f t="shared" si="51"/>
        <v>1397.69</v>
      </c>
      <c r="V327" s="128">
        <f t="shared" si="52"/>
        <v>1395.72</v>
      </c>
      <c r="W327" s="128">
        <f t="shared" si="53"/>
        <v>226.39</v>
      </c>
      <c r="X327" s="128">
        <f t="shared" si="57"/>
        <v>1163.43</v>
      </c>
      <c r="Y327" s="128">
        <f t="shared" si="58"/>
        <v>18522.37</v>
      </c>
    </row>
    <row r="328" spans="1:25" s="129" customFormat="1" ht="51.95" customHeight="1" x14ac:dyDescent="0.25">
      <c r="A328" s="119">
        <v>305</v>
      </c>
      <c r="B328" s="145" t="s">
        <v>467</v>
      </c>
      <c r="C328" s="146" t="s">
        <v>465</v>
      </c>
      <c r="D328" s="122">
        <v>9.5</v>
      </c>
      <c r="E328" s="146" t="s">
        <v>456</v>
      </c>
      <c r="F328" s="133">
        <v>19685.8</v>
      </c>
      <c r="G328" s="133"/>
      <c r="H328" s="133"/>
      <c r="I328" s="124">
        <v>0</v>
      </c>
      <c r="J328" s="123">
        <f t="shared" si="54"/>
        <v>908.4356252884171</v>
      </c>
      <c r="K328" s="125">
        <v>21.67</v>
      </c>
      <c r="L328" s="126">
        <v>0</v>
      </c>
      <c r="M328" s="125">
        <f t="shared" si="55"/>
        <v>19685.8</v>
      </c>
      <c r="N328" s="126">
        <f t="shared" si="60"/>
        <v>0</v>
      </c>
      <c r="O328" s="127">
        <f t="shared" si="59"/>
        <v>19685.8</v>
      </c>
      <c r="P328" s="127">
        <v>0</v>
      </c>
      <c r="Q328" s="128">
        <f t="shared" si="49"/>
        <v>564.98</v>
      </c>
      <c r="R328" s="128">
        <f t="shared" si="50"/>
        <v>598.45000000000005</v>
      </c>
      <c r="S328" s="123">
        <f t="shared" si="56"/>
        <v>0</v>
      </c>
      <c r="T328" s="147">
        <v>0</v>
      </c>
      <c r="U328" s="128">
        <f t="shared" si="51"/>
        <v>1397.69</v>
      </c>
      <c r="V328" s="128">
        <f t="shared" si="52"/>
        <v>1395.72</v>
      </c>
      <c r="W328" s="128">
        <f t="shared" si="53"/>
        <v>226.39</v>
      </c>
      <c r="X328" s="128">
        <f t="shared" si="57"/>
        <v>1163.43</v>
      </c>
      <c r="Y328" s="128">
        <f t="shared" si="58"/>
        <v>18522.37</v>
      </c>
    </row>
    <row r="329" spans="1:25" s="129" customFormat="1" ht="51.95" customHeight="1" x14ac:dyDescent="0.25">
      <c r="A329" s="119">
        <v>306</v>
      </c>
      <c r="B329" s="145" t="s">
        <v>468</v>
      </c>
      <c r="C329" s="146" t="s">
        <v>465</v>
      </c>
      <c r="D329" s="122">
        <v>9.5</v>
      </c>
      <c r="E329" s="146" t="s">
        <v>456</v>
      </c>
      <c r="F329" s="133">
        <v>19685.8</v>
      </c>
      <c r="G329" s="133"/>
      <c r="H329" s="133"/>
      <c r="I329" s="124">
        <v>0</v>
      </c>
      <c r="J329" s="123">
        <f t="shared" si="54"/>
        <v>908.4356252884171</v>
      </c>
      <c r="K329" s="125">
        <v>21.67</v>
      </c>
      <c r="L329" s="126">
        <v>0</v>
      </c>
      <c r="M329" s="125">
        <f t="shared" si="55"/>
        <v>19685.8</v>
      </c>
      <c r="N329" s="126">
        <f t="shared" si="60"/>
        <v>0</v>
      </c>
      <c r="O329" s="127">
        <f t="shared" si="59"/>
        <v>19685.8</v>
      </c>
      <c r="P329" s="127">
        <v>0</v>
      </c>
      <c r="Q329" s="128">
        <f t="shared" si="49"/>
        <v>564.98</v>
      </c>
      <c r="R329" s="128">
        <f t="shared" si="50"/>
        <v>598.45000000000005</v>
      </c>
      <c r="S329" s="123">
        <f t="shared" si="56"/>
        <v>0</v>
      </c>
      <c r="T329" s="147">
        <v>0</v>
      </c>
      <c r="U329" s="128">
        <f t="shared" si="51"/>
        <v>1397.69</v>
      </c>
      <c r="V329" s="128">
        <f t="shared" si="52"/>
        <v>1395.72</v>
      </c>
      <c r="W329" s="128">
        <f t="shared" si="53"/>
        <v>226.39</v>
      </c>
      <c r="X329" s="128">
        <f t="shared" si="57"/>
        <v>1163.43</v>
      </c>
      <c r="Y329" s="128">
        <f t="shared" si="58"/>
        <v>18522.37</v>
      </c>
    </row>
    <row r="330" spans="1:25" s="129" customFormat="1" ht="51.95" customHeight="1" x14ac:dyDescent="0.25">
      <c r="A330" s="119">
        <v>307</v>
      </c>
      <c r="B330" s="145" t="s">
        <v>469</v>
      </c>
      <c r="C330" s="146" t="s">
        <v>465</v>
      </c>
      <c r="D330" s="122">
        <v>9.5</v>
      </c>
      <c r="E330" s="146" t="s">
        <v>456</v>
      </c>
      <c r="F330" s="133">
        <v>19685.8</v>
      </c>
      <c r="G330" s="133"/>
      <c r="H330" s="133"/>
      <c r="I330" s="124">
        <v>0</v>
      </c>
      <c r="J330" s="123">
        <f t="shared" si="54"/>
        <v>908.4356252884171</v>
      </c>
      <c r="K330" s="125">
        <v>21.67</v>
      </c>
      <c r="L330" s="126">
        <v>0</v>
      </c>
      <c r="M330" s="125">
        <f t="shared" si="55"/>
        <v>19685.8</v>
      </c>
      <c r="N330" s="126">
        <f t="shared" si="60"/>
        <v>0</v>
      </c>
      <c r="O330" s="127">
        <f t="shared" si="59"/>
        <v>19685.8</v>
      </c>
      <c r="P330" s="127">
        <v>0</v>
      </c>
      <c r="Q330" s="128">
        <f t="shared" si="49"/>
        <v>564.98</v>
      </c>
      <c r="R330" s="128">
        <f t="shared" si="50"/>
        <v>598.45000000000005</v>
      </c>
      <c r="S330" s="123">
        <f t="shared" si="56"/>
        <v>0</v>
      </c>
      <c r="T330" s="147">
        <v>0</v>
      </c>
      <c r="U330" s="128">
        <f t="shared" si="51"/>
        <v>1397.69</v>
      </c>
      <c r="V330" s="128">
        <f t="shared" si="52"/>
        <v>1395.72</v>
      </c>
      <c r="W330" s="128">
        <f t="shared" si="53"/>
        <v>226.39</v>
      </c>
      <c r="X330" s="128">
        <f t="shared" si="57"/>
        <v>1163.43</v>
      </c>
      <c r="Y330" s="128">
        <f t="shared" si="58"/>
        <v>18522.37</v>
      </c>
    </row>
    <row r="331" spans="1:25" s="129" customFormat="1" ht="51.95" customHeight="1" x14ac:dyDescent="0.25">
      <c r="A331" s="119">
        <v>308</v>
      </c>
      <c r="B331" s="145" t="s">
        <v>470</v>
      </c>
      <c r="C331" s="146" t="s">
        <v>465</v>
      </c>
      <c r="D331" s="122">
        <v>9.5</v>
      </c>
      <c r="E331" s="146" t="s">
        <v>456</v>
      </c>
      <c r="F331" s="133">
        <v>19685.8</v>
      </c>
      <c r="G331" s="133"/>
      <c r="H331" s="133"/>
      <c r="I331" s="124">
        <v>0</v>
      </c>
      <c r="J331" s="123">
        <f t="shared" si="54"/>
        <v>908.4356252884171</v>
      </c>
      <c r="K331" s="125">
        <v>21.67</v>
      </c>
      <c r="L331" s="126">
        <v>0</v>
      </c>
      <c r="M331" s="125">
        <f t="shared" si="55"/>
        <v>19685.8</v>
      </c>
      <c r="N331" s="126">
        <f t="shared" si="60"/>
        <v>0</v>
      </c>
      <c r="O331" s="127">
        <f t="shared" si="59"/>
        <v>19685.8</v>
      </c>
      <c r="P331" s="127">
        <v>0</v>
      </c>
      <c r="Q331" s="128">
        <f t="shared" si="49"/>
        <v>564.98</v>
      </c>
      <c r="R331" s="128">
        <f t="shared" si="50"/>
        <v>598.45000000000005</v>
      </c>
      <c r="S331" s="123">
        <f t="shared" si="56"/>
        <v>0</v>
      </c>
      <c r="T331" s="147">
        <v>0</v>
      </c>
      <c r="U331" s="128">
        <f t="shared" si="51"/>
        <v>1397.69</v>
      </c>
      <c r="V331" s="128">
        <f t="shared" si="52"/>
        <v>1395.72</v>
      </c>
      <c r="W331" s="128">
        <f t="shared" si="53"/>
        <v>226.39</v>
      </c>
      <c r="X331" s="128">
        <f t="shared" si="57"/>
        <v>1163.43</v>
      </c>
      <c r="Y331" s="128">
        <f t="shared" si="58"/>
        <v>18522.37</v>
      </c>
    </row>
    <row r="332" spans="1:25" s="129" customFormat="1" ht="26.25" x14ac:dyDescent="0.25">
      <c r="A332" s="119">
        <v>309</v>
      </c>
      <c r="B332" s="145" t="s">
        <v>471</v>
      </c>
      <c r="C332" s="146" t="s">
        <v>465</v>
      </c>
      <c r="D332" s="122">
        <v>9.5</v>
      </c>
      <c r="E332" s="146" t="s">
        <v>456</v>
      </c>
      <c r="F332" s="133">
        <v>19685.8</v>
      </c>
      <c r="G332" s="133"/>
      <c r="H332" s="133"/>
      <c r="I332" s="124">
        <v>0</v>
      </c>
      <c r="J332" s="123">
        <f t="shared" si="54"/>
        <v>908.4356252884171</v>
      </c>
      <c r="K332" s="125">
        <v>21.67</v>
      </c>
      <c r="L332" s="126">
        <v>0</v>
      </c>
      <c r="M332" s="125">
        <f t="shared" si="55"/>
        <v>19685.8</v>
      </c>
      <c r="N332" s="126">
        <f t="shared" si="60"/>
        <v>0</v>
      </c>
      <c r="O332" s="127">
        <f t="shared" si="59"/>
        <v>19685.8</v>
      </c>
      <c r="P332" s="127">
        <v>0</v>
      </c>
      <c r="Q332" s="128">
        <f t="shared" si="49"/>
        <v>564.98</v>
      </c>
      <c r="R332" s="128">
        <f t="shared" si="50"/>
        <v>598.45000000000005</v>
      </c>
      <c r="S332" s="123">
        <f t="shared" si="56"/>
        <v>0</v>
      </c>
      <c r="T332" s="147">
        <v>0</v>
      </c>
      <c r="U332" s="128">
        <f t="shared" si="51"/>
        <v>1397.69</v>
      </c>
      <c r="V332" s="128">
        <f t="shared" si="52"/>
        <v>1395.72</v>
      </c>
      <c r="W332" s="128">
        <f t="shared" si="53"/>
        <v>226.39</v>
      </c>
      <c r="X332" s="128">
        <f t="shared" si="57"/>
        <v>1163.43</v>
      </c>
      <c r="Y332" s="128">
        <f t="shared" si="58"/>
        <v>18522.37</v>
      </c>
    </row>
    <row r="333" spans="1:25" s="129" customFormat="1" ht="51.95" customHeight="1" x14ac:dyDescent="0.25">
      <c r="A333" s="119">
        <v>310</v>
      </c>
      <c r="B333" s="145" t="s">
        <v>472</v>
      </c>
      <c r="C333" s="146" t="s">
        <v>465</v>
      </c>
      <c r="D333" s="122">
        <v>9.5</v>
      </c>
      <c r="E333" s="146" t="s">
        <v>456</v>
      </c>
      <c r="F333" s="133">
        <v>19685.8</v>
      </c>
      <c r="G333" s="133"/>
      <c r="H333" s="133"/>
      <c r="I333" s="124">
        <v>0</v>
      </c>
      <c r="J333" s="123">
        <f t="shared" si="54"/>
        <v>908.4356252884171</v>
      </c>
      <c r="K333" s="125">
        <v>21.67</v>
      </c>
      <c r="L333" s="126">
        <v>0</v>
      </c>
      <c r="M333" s="125">
        <f t="shared" si="55"/>
        <v>19685.8</v>
      </c>
      <c r="N333" s="126">
        <f t="shared" si="60"/>
        <v>0</v>
      </c>
      <c r="O333" s="127">
        <f t="shared" si="59"/>
        <v>19685.8</v>
      </c>
      <c r="P333" s="127">
        <v>0</v>
      </c>
      <c r="Q333" s="128">
        <f t="shared" ref="Q333:Q354" si="61">ROUND(IF((O333)&gt;(16262.5*20),((16262.5*20)*0.0287),(O333)*0.0287),2)</f>
        <v>564.98</v>
      </c>
      <c r="R333" s="128">
        <f t="shared" ref="R333:R354" si="62">ROUND(IF((O333)&gt;(16262.5*10),((16262.5*10)*0.0304),(O333)*0.0304),2)</f>
        <v>598.45000000000005</v>
      </c>
      <c r="S333" s="123">
        <f t="shared" si="56"/>
        <v>0</v>
      </c>
      <c r="T333" s="147">
        <v>709.56</v>
      </c>
      <c r="U333" s="128">
        <f t="shared" ref="U333:U354" si="63">ROUND(IF((O333)&gt;(16262.5*20),((16262.5*20)*0.071),(O333)*0.071),2)</f>
        <v>1397.69</v>
      </c>
      <c r="V333" s="128">
        <f t="shared" ref="V333:V354" si="64">ROUND(IF((O333)&gt;(16262.5*10),((16262.5*10)*0.0709),(O333)*0.0709),2)</f>
        <v>1395.72</v>
      </c>
      <c r="W333" s="128">
        <f t="shared" ref="W333:W354" si="65">+ROUND(IF(O333&gt;(16262.5*4),((16262.5*4)*0.0115),O333*0.0115),2)</f>
        <v>226.39</v>
      </c>
      <c r="X333" s="128">
        <f t="shared" si="57"/>
        <v>1872.99</v>
      </c>
      <c r="Y333" s="128">
        <f t="shared" si="58"/>
        <v>17812.809999999998</v>
      </c>
    </row>
    <row r="334" spans="1:25" s="129" customFormat="1" ht="26.25" x14ac:dyDescent="0.25">
      <c r="A334" s="119">
        <v>311</v>
      </c>
      <c r="B334" s="145" t="s">
        <v>473</v>
      </c>
      <c r="C334" s="146" t="s">
        <v>465</v>
      </c>
      <c r="D334" s="122">
        <v>9.5</v>
      </c>
      <c r="E334" s="146" t="s">
        <v>456</v>
      </c>
      <c r="F334" s="133">
        <v>19685.8</v>
      </c>
      <c r="G334" s="133"/>
      <c r="H334" s="133"/>
      <c r="I334" s="124">
        <v>0</v>
      </c>
      <c r="J334" s="123">
        <f t="shared" si="54"/>
        <v>908.4356252884171</v>
      </c>
      <c r="K334" s="125">
        <v>21.67</v>
      </c>
      <c r="L334" s="126">
        <v>0</v>
      </c>
      <c r="M334" s="125">
        <f t="shared" si="55"/>
        <v>19685.8</v>
      </c>
      <c r="N334" s="126">
        <f t="shared" si="60"/>
        <v>0</v>
      </c>
      <c r="O334" s="127">
        <f t="shared" si="59"/>
        <v>19685.8</v>
      </c>
      <c r="P334" s="127">
        <v>0</v>
      </c>
      <c r="Q334" s="128">
        <f t="shared" si="61"/>
        <v>564.98</v>
      </c>
      <c r="R334" s="128">
        <f t="shared" si="62"/>
        <v>598.45000000000005</v>
      </c>
      <c r="S334" s="123">
        <f t="shared" si="56"/>
        <v>0</v>
      </c>
      <c r="T334" s="147">
        <v>0</v>
      </c>
      <c r="U334" s="128">
        <f t="shared" si="63"/>
        <v>1397.69</v>
      </c>
      <c r="V334" s="128">
        <f t="shared" si="64"/>
        <v>1395.72</v>
      </c>
      <c r="W334" s="128">
        <f t="shared" si="65"/>
        <v>226.39</v>
      </c>
      <c r="X334" s="128">
        <f t="shared" si="57"/>
        <v>1163.43</v>
      </c>
      <c r="Y334" s="128">
        <f t="shared" si="58"/>
        <v>18522.37</v>
      </c>
    </row>
    <row r="335" spans="1:25" s="129" customFormat="1" ht="38.25" customHeight="1" x14ac:dyDescent="0.25">
      <c r="A335" s="119">
        <v>312</v>
      </c>
      <c r="B335" s="145" t="s">
        <v>474</v>
      </c>
      <c r="C335" s="146" t="s">
        <v>465</v>
      </c>
      <c r="D335" s="122">
        <v>9.5</v>
      </c>
      <c r="E335" s="146" t="s">
        <v>456</v>
      </c>
      <c r="F335" s="133">
        <v>19685.8</v>
      </c>
      <c r="G335" s="133"/>
      <c r="H335" s="133"/>
      <c r="I335" s="124">
        <v>0</v>
      </c>
      <c r="J335" s="123">
        <f t="shared" ref="J335:J354" si="66">F335/21.67</f>
        <v>908.4356252884171</v>
      </c>
      <c r="K335" s="125">
        <v>21.67</v>
      </c>
      <c r="L335" s="126">
        <v>0</v>
      </c>
      <c r="M335" s="125">
        <f t="shared" ref="M335:M354" si="67">J335*K335</f>
        <v>19685.8</v>
      </c>
      <c r="N335" s="126">
        <f t="shared" si="60"/>
        <v>0</v>
      </c>
      <c r="O335" s="127">
        <f t="shared" si="59"/>
        <v>19685.8</v>
      </c>
      <c r="P335" s="127">
        <v>0</v>
      </c>
      <c r="Q335" s="128">
        <f t="shared" si="61"/>
        <v>564.98</v>
      </c>
      <c r="R335" s="128">
        <f t="shared" si="62"/>
        <v>598.45000000000005</v>
      </c>
      <c r="S335" s="123">
        <f t="shared" ref="S335:S354" si="68">ROUND(IF(((O335-P335-Q335-R335)&gt;34685.01)*(( O335-P335-Q335-R335)&lt;52027.43),(((O335-P335-Q335-R335)-34685.01)*0.15),+IF(((O335-P335-Q335-R335)&gt;52027.43)*((O335-P335-Q335-R335)&lt;72260.26),((((O335-P335-Q335-R335)-52027.43)*0.2)+2601.33),+IF((O335-P335-Q335-R335)&gt;72260.26,(((O335-P335-Q335-R335)-72260.26)*25%)+6648,0))),2)</f>
        <v>0</v>
      </c>
      <c r="T335" s="147">
        <v>0</v>
      </c>
      <c r="U335" s="128">
        <f t="shared" si="63"/>
        <v>1397.69</v>
      </c>
      <c r="V335" s="128">
        <f t="shared" si="64"/>
        <v>1395.72</v>
      </c>
      <c r="W335" s="128">
        <f t="shared" si="65"/>
        <v>226.39</v>
      </c>
      <c r="X335" s="128">
        <f t="shared" ref="X335:X354" si="69">P335+Q335+R335+S335+T335</f>
        <v>1163.43</v>
      </c>
      <c r="Y335" s="128">
        <f t="shared" ref="Y335:Y354" si="70">O335-X335</f>
        <v>18522.37</v>
      </c>
    </row>
    <row r="336" spans="1:25" s="129" customFormat="1" ht="42" customHeight="1" x14ac:dyDescent="0.25">
      <c r="A336" s="119">
        <v>313</v>
      </c>
      <c r="B336" s="145" t="s">
        <v>475</v>
      </c>
      <c r="C336" s="146" t="s">
        <v>465</v>
      </c>
      <c r="D336" s="122">
        <v>9.5</v>
      </c>
      <c r="E336" s="146" t="s">
        <v>456</v>
      </c>
      <c r="F336" s="133">
        <v>19685.8</v>
      </c>
      <c r="G336" s="133"/>
      <c r="H336" s="133"/>
      <c r="I336" s="124">
        <v>0</v>
      </c>
      <c r="J336" s="123">
        <f t="shared" si="66"/>
        <v>908.4356252884171</v>
      </c>
      <c r="K336" s="125">
        <v>21.67</v>
      </c>
      <c r="L336" s="126">
        <v>0</v>
      </c>
      <c r="M336" s="125">
        <f t="shared" si="67"/>
        <v>19685.8</v>
      </c>
      <c r="N336" s="126">
        <f t="shared" si="60"/>
        <v>0</v>
      </c>
      <c r="O336" s="127">
        <f t="shared" ref="O336:O354" si="71">M336+N336</f>
        <v>19685.8</v>
      </c>
      <c r="P336" s="127">
        <v>0</v>
      </c>
      <c r="Q336" s="128">
        <f t="shared" si="61"/>
        <v>564.98</v>
      </c>
      <c r="R336" s="128">
        <f t="shared" si="62"/>
        <v>598.45000000000005</v>
      </c>
      <c r="S336" s="123">
        <f t="shared" si="68"/>
        <v>0</v>
      </c>
      <c r="T336" s="147">
        <v>0</v>
      </c>
      <c r="U336" s="128">
        <f t="shared" si="63"/>
        <v>1397.69</v>
      </c>
      <c r="V336" s="128">
        <f t="shared" si="64"/>
        <v>1395.72</v>
      </c>
      <c r="W336" s="128">
        <f t="shared" si="65"/>
        <v>226.39</v>
      </c>
      <c r="X336" s="128">
        <f t="shared" si="69"/>
        <v>1163.43</v>
      </c>
      <c r="Y336" s="128">
        <f t="shared" si="70"/>
        <v>18522.37</v>
      </c>
    </row>
    <row r="337" spans="1:25" s="129" customFormat="1" ht="40.5" customHeight="1" x14ac:dyDescent="0.25">
      <c r="A337" s="119">
        <v>314</v>
      </c>
      <c r="B337" s="145" t="s">
        <v>476</v>
      </c>
      <c r="C337" s="146" t="s">
        <v>465</v>
      </c>
      <c r="D337" s="122">
        <v>9.5</v>
      </c>
      <c r="E337" s="146" t="s">
        <v>456</v>
      </c>
      <c r="F337" s="133">
        <v>19685.8</v>
      </c>
      <c r="G337" s="133"/>
      <c r="H337" s="133"/>
      <c r="I337" s="124">
        <v>0</v>
      </c>
      <c r="J337" s="123">
        <f t="shared" si="66"/>
        <v>908.4356252884171</v>
      </c>
      <c r="K337" s="125">
        <v>21.67</v>
      </c>
      <c r="L337" s="126">
        <v>0</v>
      </c>
      <c r="M337" s="125">
        <f t="shared" si="67"/>
        <v>19685.8</v>
      </c>
      <c r="N337" s="126">
        <f t="shared" si="60"/>
        <v>0</v>
      </c>
      <c r="O337" s="127">
        <f t="shared" si="71"/>
        <v>19685.8</v>
      </c>
      <c r="P337" s="127"/>
      <c r="Q337" s="128">
        <f t="shared" si="61"/>
        <v>564.98</v>
      </c>
      <c r="R337" s="128">
        <f t="shared" si="62"/>
        <v>598.45000000000005</v>
      </c>
      <c r="S337" s="123">
        <f t="shared" si="68"/>
        <v>0</v>
      </c>
      <c r="T337" s="147">
        <v>0</v>
      </c>
      <c r="U337" s="128">
        <f t="shared" si="63"/>
        <v>1397.69</v>
      </c>
      <c r="V337" s="128">
        <f t="shared" si="64"/>
        <v>1395.72</v>
      </c>
      <c r="W337" s="128">
        <f t="shared" si="65"/>
        <v>226.39</v>
      </c>
      <c r="X337" s="128">
        <f t="shared" si="69"/>
        <v>1163.43</v>
      </c>
      <c r="Y337" s="128">
        <f t="shared" si="70"/>
        <v>18522.37</v>
      </c>
    </row>
    <row r="338" spans="1:25" s="129" customFormat="1" ht="30.75" customHeight="1" x14ac:dyDescent="0.25">
      <c r="A338" s="119">
        <v>315</v>
      </c>
      <c r="B338" s="145" t="s">
        <v>477</v>
      </c>
      <c r="C338" s="146" t="s">
        <v>465</v>
      </c>
      <c r="D338" s="122">
        <v>9.5</v>
      </c>
      <c r="E338" s="146" t="s">
        <v>456</v>
      </c>
      <c r="F338" s="133">
        <v>19685.8</v>
      </c>
      <c r="G338" s="133"/>
      <c r="H338" s="133"/>
      <c r="I338" s="124">
        <v>0</v>
      </c>
      <c r="J338" s="123">
        <f t="shared" si="66"/>
        <v>908.4356252884171</v>
      </c>
      <c r="K338" s="125">
        <v>21.67</v>
      </c>
      <c r="L338" s="126">
        <v>0</v>
      </c>
      <c r="M338" s="125">
        <f t="shared" si="67"/>
        <v>19685.8</v>
      </c>
      <c r="N338" s="126">
        <f t="shared" si="60"/>
        <v>0</v>
      </c>
      <c r="O338" s="127">
        <f t="shared" si="71"/>
        <v>19685.8</v>
      </c>
      <c r="P338" s="127">
        <v>0</v>
      </c>
      <c r="Q338" s="128">
        <f t="shared" si="61"/>
        <v>564.98</v>
      </c>
      <c r="R338" s="128">
        <f t="shared" si="62"/>
        <v>598.45000000000005</v>
      </c>
      <c r="S338" s="123">
        <f t="shared" si="68"/>
        <v>0</v>
      </c>
      <c r="T338" s="147">
        <v>0</v>
      </c>
      <c r="U338" s="128">
        <f t="shared" si="63"/>
        <v>1397.69</v>
      </c>
      <c r="V338" s="128">
        <f t="shared" si="64"/>
        <v>1395.72</v>
      </c>
      <c r="W338" s="128">
        <f t="shared" si="65"/>
        <v>226.39</v>
      </c>
      <c r="X338" s="128">
        <f t="shared" si="69"/>
        <v>1163.43</v>
      </c>
      <c r="Y338" s="128">
        <f t="shared" si="70"/>
        <v>18522.37</v>
      </c>
    </row>
    <row r="339" spans="1:25" s="129" customFormat="1" ht="44.25" customHeight="1" x14ac:dyDescent="0.25">
      <c r="A339" s="119">
        <v>316</v>
      </c>
      <c r="B339" s="145" t="s">
        <v>478</v>
      </c>
      <c r="C339" s="146" t="s">
        <v>465</v>
      </c>
      <c r="D339" s="122">
        <v>9.5</v>
      </c>
      <c r="E339" s="146" t="s">
        <v>456</v>
      </c>
      <c r="F339" s="133">
        <v>19685.8</v>
      </c>
      <c r="G339" s="133"/>
      <c r="H339" s="133"/>
      <c r="I339" s="124">
        <v>0</v>
      </c>
      <c r="J339" s="123">
        <f t="shared" si="66"/>
        <v>908.4356252884171</v>
      </c>
      <c r="K339" s="125">
        <v>21.67</v>
      </c>
      <c r="L339" s="126">
        <v>0</v>
      </c>
      <c r="M339" s="125">
        <f t="shared" si="67"/>
        <v>19685.8</v>
      </c>
      <c r="N339" s="126">
        <f t="shared" si="60"/>
        <v>0</v>
      </c>
      <c r="O339" s="127">
        <f t="shared" si="71"/>
        <v>19685.8</v>
      </c>
      <c r="P339" s="127">
        <v>0</v>
      </c>
      <c r="Q339" s="128">
        <f t="shared" si="61"/>
        <v>564.98</v>
      </c>
      <c r="R339" s="128">
        <f t="shared" si="62"/>
        <v>598.45000000000005</v>
      </c>
      <c r="S339" s="123">
        <f t="shared" si="68"/>
        <v>0</v>
      </c>
      <c r="T339" s="147">
        <v>0</v>
      </c>
      <c r="U339" s="128">
        <f t="shared" si="63"/>
        <v>1397.69</v>
      </c>
      <c r="V339" s="128">
        <f t="shared" si="64"/>
        <v>1395.72</v>
      </c>
      <c r="W339" s="128">
        <f t="shared" si="65"/>
        <v>226.39</v>
      </c>
      <c r="X339" s="128">
        <f t="shared" si="69"/>
        <v>1163.43</v>
      </c>
      <c r="Y339" s="128">
        <f t="shared" si="70"/>
        <v>18522.37</v>
      </c>
    </row>
    <row r="340" spans="1:25" s="129" customFormat="1" ht="26.25" x14ac:dyDescent="0.25">
      <c r="A340" s="119">
        <v>354</v>
      </c>
      <c r="B340" s="145" t="s">
        <v>479</v>
      </c>
      <c r="C340" s="146" t="s">
        <v>465</v>
      </c>
      <c r="D340" s="122">
        <v>9.5</v>
      </c>
      <c r="E340" s="146" t="s">
        <v>456</v>
      </c>
      <c r="F340" s="133">
        <v>19685.8</v>
      </c>
      <c r="G340" s="133"/>
      <c r="H340" s="133"/>
      <c r="I340" s="124">
        <v>0</v>
      </c>
      <c r="J340" s="123">
        <f t="shared" si="66"/>
        <v>908.4356252884171</v>
      </c>
      <c r="K340" s="125">
        <v>21.67</v>
      </c>
      <c r="L340" s="126">
        <v>0</v>
      </c>
      <c r="M340" s="125">
        <f t="shared" si="67"/>
        <v>19685.8</v>
      </c>
      <c r="N340" s="126">
        <f t="shared" si="60"/>
        <v>0</v>
      </c>
      <c r="O340" s="127">
        <f t="shared" si="71"/>
        <v>19685.8</v>
      </c>
      <c r="P340" s="127">
        <v>0</v>
      </c>
      <c r="Q340" s="128">
        <f t="shared" si="61"/>
        <v>564.98</v>
      </c>
      <c r="R340" s="128">
        <f t="shared" si="62"/>
        <v>598.45000000000005</v>
      </c>
      <c r="S340" s="123">
        <f t="shared" si="68"/>
        <v>0</v>
      </c>
      <c r="T340" s="147">
        <v>0</v>
      </c>
      <c r="U340" s="128">
        <f t="shared" si="63"/>
        <v>1397.69</v>
      </c>
      <c r="V340" s="128">
        <f t="shared" si="64"/>
        <v>1395.72</v>
      </c>
      <c r="W340" s="128">
        <f t="shared" si="65"/>
        <v>226.39</v>
      </c>
      <c r="X340" s="128">
        <f t="shared" si="69"/>
        <v>1163.43</v>
      </c>
      <c r="Y340" s="128">
        <f t="shared" si="70"/>
        <v>18522.37</v>
      </c>
    </row>
    <row r="341" spans="1:25" s="129" customFormat="1" ht="26.25" x14ac:dyDescent="0.25">
      <c r="A341" s="119">
        <v>324</v>
      </c>
      <c r="B341" s="145" t="s">
        <v>480</v>
      </c>
      <c r="C341" s="146" t="s">
        <v>357</v>
      </c>
      <c r="D341" s="122">
        <v>9.6</v>
      </c>
      <c r="E341" s="146" t="s">
        <v>481</v>
      </c>
      <c r="F341" s="133">
        <v>111552.84</v>
      </c>
      <c r="G341" s="133"/>
      <c r="H341" s="133"/>
      <c r="I341" s="124">
        <v>0</v>
      </c>
      <c r="J341" s="123">
        <f t="shared" si="66"/>
        <v>5147.800646054453</v>
      </c>
      <c r="K341" s="125">
        <v>21.67</v>
      </c>
      <c r="L341" s="126">
        <v>0</v>
      </c>
      <c r="M341" s="125">
        <f t="shared" si="67"/>
        <v>111552.84000000001</v>
      </c>
      <c r="N341" s="126">
        <f t="shared" si="60"/>
        <v>0</v>
      </c>
      <c r="O341" s="127">
        <f t="shared" si="71"/>
        <v>111552.84000000001</v>
      </c>
      <c r="P341" s="127">
        <v>0</v>
      </c>
      <c r="Q341" s="128">
        <f t="shared" si="61"/>
        <v>3201.57</v>
      </c>
      <c r="R341" s="128">
        <f t="shared" si="62"/>
        <v>3391.21</v>
      </c>
      <c r="S341" s="123">
        <f t="shared" si="68"/>
        <v>14822.95</v>
      </c>
      <c r="T341" s="147">
        <v>0</v>
      </c>
      <c r="U341" s="128">
        <f t="shared" si="63"/>
        <v>7920.25</v>
      </c>
      <c r="V341" s="128">
        <f t="shared" si="64"/>
        <v>7909.1</v>
      </c>
      <c r="W341" s="128">
        <f t="shared" si="65"/>
        <v>748.08</v>
      </c>
      <c r="X341" s="128">
        <f t="shared" si="69"/>
        <v>21415.730000000003</v>
      </c>
      <c r="Y341" s="128">
        <f t="shared" si="70"/>
        <v>90137.110000000015</v>
      </c>
    </row>
    <row r="342" spans="1:25" s="129" customFormat="1" ht="51.95" customHeight="1" x14ac:dyDescent="0.25">
      <c r="A342" s="119">
        <v>325</v>
      </c>
      <c r="B342" s="145" t="s">
        <v>482</v>
      </c>
      <c r="C342" s="146" t="s">
        <v>72</v>
      </c>
      <c r="D342" s="122">
        <v>10</v>
      </c>
      <c r="E342" s="146" t="s">
        <v>483</v>
      </c>
      <c r="F342" s="133">
        <v>48558.3</v>
      </c>
      <c r="G342" s="133"/>
      <c r="H342" s="133"/>
      <c r="I342" s="124">
        <v>0</v>
      </c>
      <c r="J342" s="123">
        <f t="shared" si="66"/>
        <v>2240.8075680664515</v>
      </c>
      <c r="K342" s="125">
        <v>21.67</v>
      </c>
      <c r="L342" s="126">
        <v>0</v>
      </c>
      <c r="M342" s="125">
        <f t="shared" si="67"/>
        <v>48558.30000000001</v>
      </c>
      <c r="N342" s="126">
        <f t="shared" si="60"/>
        <v>0</v>
      </c>
      <c r="O342" s="127">
        <f t="shared" si="71"/>
        <v>48558.30000000001</v>
      </c>
      <c r="P342" s="127">
        <v>0</v>
      </c>
      <c r="Q342" s="128">
        <f t="shared" si="61"/>
        <v>1393.62</v>
      </c>
      <c r="R342" s="128">
        <f t="shared" si="62"/>
        <v>1476.17</v>
      </c>
      <c r="S342" s="123">
        <f t="shared" si="68"/>
        <v>1650.53</v>
      </c>
      <c r="T342" s="147">
        <v>0</v>
      </c>
      <c r="U342" s="128">
        <f t="shared" si="63"/>
        <v>3447.64</v>
      </c>
      <c r="V342" s="128">
        <f t="shared" si="64"/>
        <v>3442.78</v>
      </c>
      <c r="W342" s="128">
        <f t="shared" si="65"/>
        <v>558.41999999999996</v>
      </c>
      <c r="X342" s="128">
        <f t="shared" si="69"/>
        <v>4520.32</v>
      </c>
      <c r="Y342" s="128">
        <f t="shared" si="70"/>
        <v>44037.98000000001</v>
      </c>
    </row>
    <row r="343" spans="1:25" s="129" customFormat="1" ht="48" customHeight="1" x14ac:dyDescent="0.25">
      <c r="A343" s="119">
        <v>329</v>
      </c>
      <c r="B343" s="145" t="s">
        <v>484</v>
      </c>
      <c r="C343" s="146" t="s">
        <v>72</v>
      </c>
      <c r="D343" s="122">
        <v>10</v>
      </c>
      <c r="E343" s="146" t="s">
        <v>485</v>
      </c>
      <c r="F343" s="133">
        <v>48558.3</v>
      </c>
      <c r="G343" s="133"/>
      <c r="H343" s="133"/>
      <c r="I343" s="124">
        <v>0</v>
      </c>
      <c r="J343" s="123">
        <f t="shared" si="66"/>
        <v>2240.8075680664515</v>
      </c>
      <c r="K343" s="125">
        <v>21.67</v>
      </c>
      <c r="L343" s="126">
        <v>0</v>
      </c>
      <c r="M343" s="125">
        <f t="shared" si="67"/>
        <v>48558.30000000001</v>
      </c>
      <c r="N343" s="126">
        <f t="shared" si="60"/>
        <v>0</v>
      </c>
      <c r="O343" s="127">
        <f t="shared" si="71"/>
        <v>48558.30000000001</v>
      </c>
      <c r="P343" s="127">
        <v>1350.12</v>
      </c>
      <c r="Q343" s="128">
        <f t="shared" si="61"/>
        <v>1393.62</v>
      </c>
      <c r="R343" s="128">
        <f t="shared" si="62"/>
        <v>1476.17</v>
      </c>
      <c r="S343" s="123">
        <f t="shared" si="68"/>
        <v>1448.01</v>
      </c>
      <c r="T343" s="147">
        <v>1425.74</v>
      </c>
      <c r="U343" s="128">
        <f t="shared" si="63"/>
        <v>3447.64</v>
      </c>
      <c r="V343" s="128">
        <f t="shared" si="64"/>
        <v>3442.78</v>
      </c>
      <c r="W343" s="128">
        <f t="shared" si="65"/>
        <v>558.41999999999996</v>
      </c>
      <c r="X343" s="128">
        <f t="shared" si="69"/>
        <v>7093.66</v>
      </c>
      <c r="Y343" s="128">
        <f t="shared" si="70"/>
        <v>41464.640000000014</v>
      </c>
    </row>
    <row r="344" spans="1:25" s="129" customFormat="1" ht="51.95" customHeight="1" x14ac:dyDescent="0.25">
      <c r="A344" s="119">
        <v>330</v>
      </c>
      <c r="B344" s="145" t="s">
        <v>486</v>
      </c>
      <c r="C344" s="146" t="s">
        <v>72</v>
      </c>
      <c r="D344" s="122">
        <v>10</v>
      </c>
      <c r="E344" s="146" t="s">
        <v>485</v>
      </c>
      <c r="F344" s="133">
        <v>48558.3</v>
      </c>
      <c r="G344" s="133"/>
      <c r="H344" s="133"/>
      <c r="I344" s="124">
        <v>0</v>
      </c>
      <c r="J344" s="123">
        <f t="shared" si="66"/>
        <v>2240.8075680664515</v>
      </c>
      <c r="K344" s="125">
        <v>21.67</v>
      </c>
      <c r="L344" s="126">
        <v>0</v>
      </c>
      <c r="M344" s="125">
        <f t="shared" si="67"/>
        <v>48558.30000000001</v>
      </c>
      <c r="N344" s="126">
        <f t="shared" si="60"/>
        <v>0</v>
      </c>
      <c r="O344" s="127">
        <f t="shared" si="71"/>
        <v>48558.30000000001</v>
      </c>
      <c r="P344" s="127">
        <v>0</v>
      </c>
      <c r="Q344" s="128">
        <f t="shared" si="61"/>
        <v>1393.62</v>
      </c>
      <c r="R344" s="128">
        <f t="shared" si="62"/>
        <v>1476.17</v>
      </c>
      <c r="S344" s="123">
        <f t="shared" si="68"/>
        <v>1650.53</v>
      </c>
      <c r="T344" s="147">
        <v>1419.12</v>
      </c>
      <c r="U344" s="128">
        <f t="shared" si="63"/>
        <v>3447.64</v>
      </c>
      <c r="V344" s="128">
        <f t="shared" si="64"/>
        <v>3442.78</v>
      </c>
      <c r="W344" s="128">
        <f t="shared" si="65"/>
        <v>558.41999999999996</v>
      </c>
      <c r="X344" s="128">
        <f t="shared" si="69"/>
        <v>5939.44</v>
      </c>
      <c r="Y344" s="128">
        <f t="shared" si="70"/>
        <v>42618.860000000008</v>
      </c>
    </row>
    <row r="345" spans="1:25" s="129" customFormat="1" ht="26.25" x14ac:dyDescent="0.25">
      <c r="A345" s="119">
        <v>332</v>
      </c>
      <c r="B345" s="145" t="s">
        <v>487</v>
      </c>
      <c r="C345" s="146" t="s">
        <v>72</v>
      </c>
      <c r="D345" s="122">
        <v>10</v>
      </c>
      <c r="E345" s="146" t="s">
        <v>488</v>
      </c>
      <c r="F345" s="133">
        <v>48558.3</v>
      </c>
      <c r="G345" s="133"/>
      <c r="H345" s="133"/>
      <c r="I345" s="124">
        <v>0</v>
      </c>
      <c r="J345" s="123">
        <f t="shared" si="66"/>
        <v>2240.8075680664515</v>
      </c>
      <c r="K345" s="125">
        <v>21.67</v>
      </c>
      <c r="L345" s="126">
        <v>0</v>
      </c>
      <c r="M345" s="125">
        <f t="shared" si="67"/>
        <v>48558.30000000001</v>
      </c>
      <c r="N345" s="126">
        <f t="shared" si="60"/>
        <v>0</v>
      </c>
      <c r="O345" s="127">
        <f t="shared" si="71"/>
        <v>48558.30000000001</v>
      </c>
      <c r="P345" s="127">
        <v>0</v>
      </c>
      <c r="Q345" s="128">
        <f t="shared" si="61"/>
        <v>1393.62</v>
      </c>
      <c r="R345" s="128">
        <f t="shared" si="62"/>
        <v>1476.17</v>
      </c>
      <c r="S345" s="123">
        <f t="shared" si="68"/>
        <v>1650.53</v>
      </c>
      <c r="T345" s="147">
        <v>0</v>
      </c>
      <c r="U345" s="128">
        <f t="shared" si="63"/>
        <v>3447.64</v>
      </c>
      <c r="V345" s="128">
        <f t="shared" si="64"/>
        <v>3442.78</v>
      </c>
      <c r="W345" s="128">
        <f t="shared" si="65"/>
        <v>558.41999999999996</v>
      </c>
      <c r="X345" s="128">
        <f t="shared" si="69"/>
        <v>4520.32</v>
      </c>
      <c r="Y345" s="128">
        <f t="shared" si="70"/>
        <v>44037.98000000001</v>
      </c>
    </row>
    <row r="346" spans="1:25" s="129" customFormat="1" ht="51.95" customHeight="1" x14ac:dyDescent="0.25">
      <c r="A346" s="119">
        <v>336</v>
      </c>
      <c r="B346" s="145" t="s">
        <v>489</v>
      </c>
      <c r="C346" s="146" t="s">
        <v>72</v>
      </c>
      <c r="D346" s="122">
        <v>10</v>
      </c>
      <c r="E346" s="146" t="s">
        <v>490</v>
      </c>
      <c r="F346" s="133">
        <v>48558.3</v>
      </c>
      <c r="G346" s="133"/>
      <c r="H346" s="133"/>
      <c r="I346" s="124">
        <v>0</v>
      </c>
      <c r="J346" s="123">
        <f t="shared" si="66"/>
        <v>2240.8075680664515</v>
      </c>
      <c r="K346" s="125">
        <v>21.67</v>
      </c>
      <c r="L346" s="126">
        <v>0</v>
      </c>
      <c r="M346" s="125">
        <f t="shared" si="67"/>
        <v>48558.30000000001</v>
      </c>
      <c r="N346" s="126">
        <f t="shared" si="60"/>
        <v>0</v>
      </c>
      <c r="O346" s="127">
        <f t="shared" si="71"/>
        <v>48558.30000000001</v>
      </c>
      <c r="P346" s="127">
        <v>0</v>
      </c>
      <c r="Q346" s="128">
        <f t="shared" si="61"/>
        <v>1393.62</v>
      </c>
      <c r="R346" s="128">
        <f t="shared" si="62"/>
        <v>1476.17</v>
      </c>
      <c r="S346" s="123">
        <f t="shared" si="68"/>
        <v>1650.53</v>
      </c>
      <c r="T346" s="147">
        <v>0</v>
      </c>
      <c r="U346" s="128">
        <f t="shared" si="63"/>
        <v>3447.64</v>
      </c>
      <c r="V346" s="128">
        <f t="shared" si="64"/>
        <v>3442.78</v>
      </c>
      <c r="W346" s="128">
        <f t="shared" si="65"/>
        <v>558.41999999999996</v>
      </c>
      <c r="X346" s="128">
        <f t="shared" si="69"/>
        <v>4520.32</v>
      </c>
      <c r="Y346" s="128">
        <f t="shared" si="70"/>
        <v>44037.98000000001</v>
      </c>
    </row>
    <row r="347" spans="1:25" s="129" customFormat="1" ht="51.95" customHeight="1" x14ac:dyDescent="0.25">
      <c r="A347" s="119">
        <v>327</v>
      </c>
      <c r="B347" s="145" t="s">
        <v>491</v>
      </c>
      <c r="C347" s="146" t="s">
        <v>492</v>
      </c>
      <c r="D347" s="122">
        <v>10</v>
      </c>
      <c r="E347" s="146" t="s">
        <v>493</v>
      </c>
      <c r="F347" s="133">
        <v>48558.3</v>
      </c>
      <c r="G347" s="133"/>
      <c r="H347" s="133"/>
      <c r="I347" s="124">
        <v>0</v>
      </c>
      <c r="J347" s="123">
        <f t="shared" si="66"/>
        <v>2240.8075680664515</v>
      </c>
      <c r="K347" s="125">
        <v>21.67</v>
      </c>
      <c r="L347" s="126">
        <v>0</v>
      </c>
      <c r="M347" s="125">
        <f t="shared" si="67"/>
        <v>48558.30000000001</v>
      </c>
      <c r="N347" s="126">
        <f t="shared" si="60"/>
        <v>0</v>
      </c>
      <c r="O347" s="127">
        <f t="shared" si="71"/>
        <v>48558.30000000001</v>
      </c>
      <c r="P347" s="127">
        <v>0</v>
      </c>
      <c r="Q347" s="128">
        <f t="shared" si="61"/>
        <v>1393.62</v>
      </c>
      <c r="R347" s="128">
        <f t="shared" si="62"/>
        <v>1476.17</v>
      </c>
      <c r="S347" s="123">
        <f t="shared" si="68"/>
        <v>1650.53</v>
      </c>
      <c r="T347" s="147">
        <v>0</v>
      </c>
      <c r="U347" s="128">
        <f t="shared" si="63"/>
        <v>3447.64</v>
      </c>
      <c r="V347" s="128">
        <f t="shared" si="64"/>
        <v>3442.78</v>
      </c>
      <c r="W347" s="128">
        <f t="shared" si="65"/>
        <v>558.41999999999996</v>
      </c>
      <c r="X347" s="128">
        <f t="shared" si="69"/>
        <v>4520.32</v>
      </c>
      <c r="Y347" s="128">
        <f t="shared" si="70"/>
        <v>44037.98000000001</v>
      </c>
    </row>
    <row r="348" spans="1:25" s="129" customFormat="1" ht="26.25" x14ac:dyDescent="0.25">
      <c r="A348" s="119">
        <v>333</v>
      </c>
      <c r="B348" s="145" t="s">
        <v>494</v>
      </c>
      <c r="C348" s="146" t="s">
        <v>404</v>
      </c>
      <c r="D348" s="122">
        <v>10</v>
      </c>
      <c r="E348" s="146" t="s">
        <v>488</v>
      </c>
      <c r="F348" s="133">
        <v>19685.8</v>
      </c>
      <c r="G348" s="133"/>
      <c r="H348" s="133"/>
      <c r="I348" s="124">
        <v>0</v>
      </c>
      <c r="J348" s="123">
        <f t="shared" si="66"/>
        <v>908.4356252884171</v>
      </c>
      <c r="K348" s="125">
        <v>21.67</v>
      </c>
      <c r="L348" s="126">
        <v>0</v>
      </c>
      <c r="M348" s="125">
        <f t="shared" si="67"/>
        <v>19685.8</v>
      </c>
      <c r="N348" s="126">
        <f t="shared" si="60"/>
        <v>0</v>
      </c>
      <c r="O348" s="127">
        <f t="shared" si="71"/>
        <v>19685.8</v>
      </c>
      <c r="P348" s="127">
        <v>0</v>
      </c>
      <c r="Q348" s="128">
        <f t="shared" si="61"/>
        <v>564.98</v>
      </c>
      <c r="R348" s="128">
        <f t="shared" si="62"/>
        <v>598.45000000000005</v>
      </c>
      <c r="S348" s="123">
        <f t="shared" si="68"/>
        <v>0</v>
      </c>
      <c r="T348" s="147">
        <v>0</v>
      </c>
      <c r="U348" s="128">
        <f t="shared" si="63"/>
        <v>1397.69</v>
      </c>
      <c r="V348" s="128">
        <f t="shared" si="64"/>
        <v>1395.72</v>
      </c>
      <c r="W348" s="128">
        <f t="shared" si="65"/>
        <v>226.39</v>
      </c>
      <c r="X348" s="128">
        <f t="shared" si="69"/>
        <v>1163.43</v>
      </c>
      <c r="Y348" s="128">
        <f t="shared" si="70"/>
        <v>18522.37</v>
      </c>
    </row>
    <row r="349" spans="1:25" s="129" customFormat="1" ht="38.25" customHeight="1" x14ac:dyDescent="0.25">
      <c r="A349" s="119">
        <v>334</v>
      </c>
      <c r="B349" s="145" t="s">
        <v>495</v>
      </c>
      <c r="C349" s="146" t="s">
        <v>404</v>
      </c>
      <c r="D349" s="122">
        <v>10</v>
      </c>
      <c r="E349" s="146" t="s">
        <v>488</v>
      </c>
      <c r="F349" s="133">
        <v>19685.8</v>
      </c>
      <c r="G349" s="133"/>
      <c r="H349" s="133"/>
      <c r="I349" s="124">
        <v>0</v>
      </c>
      <c r="J349" s="123">
        <f t="shared" si="66"/>
        <v>908.4356252884171</v>
      </c>
      <c r="K349" s="125">
        <v>21.67</v>
      </c>
      <c r="L349" s="126">
        <v>0</v>
      </c>
      <c r="M349" s="125">
        <f t="shared" si="67"/>
        <v>19685.8</v>
      </c>
      <c r="N349" s="126">
        <f t="shared" si="60"/>
        <v>0</v>
      </c>
      <c r="O349" s="127">
        <f t="shared" si="71"/>
        <v>19685.8</v>
      </c>
      <c r="P349" s="127">
        <v>0</v>
      </c>
      <c r="Q349" s="128">
        <f t="shared" si="61"/>
        <v>564.98</v>
      </c>
      <c r="R349" s="128">
        <f t="shared" si="62"/>
        <v>598.45000000000005</v>
      </c>
      <c r="S349" s="123">
        <f t="shared" si="68"/>
        <v>0</v>
      </c>
      <c r="T349" s="147">
        <v>0</v>
      </c>
      <c r="U349" s="128">
        <f t="shared" si="63"/>
        <v>1397.69</v>
      </c>
      <c r="V349" s="128">
        <f t="shared" si="64"/>
        <v>1395.72</v>
      </c>
      <c r="W349" s="128">
        <f t="shared" si="65"/>
        <v>226.39</v>
      </c>
      <c r="X349" s="128">
        <f t="shared" si="69"/>
        <v>1163.43</v>
      </c>
      <c r="Y349" s="128">
        <f t="shared" si="70"/>
        <v>18522.37</v>
      </c>
    </row>
    <row r="350" spans="1:25" s="129" customFormat="1" ht="51.95" customHeight="1" x14ac:dyDescent="0.25">
      <c r="A350" s="119">
        <v>337</v>
      </c>
      <c r="B350" s="145" t="s">
        <v>496</v>
      </c>
      <c r="C350" s="146" t="s">
        <v>404</v>
      </c>
      <c r="D350" s="122">
        <v>10</v>
      </c>
      <c r="E350" s="146" t="s">
        <v>490</v>
      </c>
      <c r="F350" s="133">
        <v>19685.8</v>
      </c>
      <c r="G350" s="133"/>
      <c r="H350" s="133"/>
      <c r="I350" s="124">
        <v>0</v>
      </c>
      <c r="J350" s="123">
        <f t="shared" si="66"/>
        <v>908.4356252884171</v>
      </c>
      <c r="K350" s="125">
        <v>21.67</v>
      </c>
      <c r="L350" s="126">
        <v>0</v>
      </c>
      <c r="M350" s="125">
        <f t="shared" si="67"/>
        <v>19685.8</v>
      </c>
      <c r="N350" s="126">
        <f t="shared" si="60"/>
        <v>0</v>
      </c>
      <c r="O350" s="127">
        <f t="shared" si="71"/>
        <v>19685.8</v>
      </c>
      <c r="P350" s="127">
        <v>0</v>
      </c>
      <c r="Q350" s="128">
        <f t="shared" si="61"/>
        <v>564.98</v>
      </c>
      <c r="R350" s="128">
        <f t="shared" si="62"/>
        <v>598.45000000000005</v>
      </c>
      <c r="S350" s="123">
        <f t="shared" si="68"/>
        <v>0</v>
      </c>
      <c r="T350" s="147">
        <v>0</v>
      </c>
      <c r="U350" s="128">
        <f t="shared" si="63"/>
        <v>1397.69</v>
      </c>
      <c r="V350" s="128">
        <f t="shared" si="64"/>
        <v>1395.72</v>
      </c>
      <c r="W350" s="128">
        <f t="shared" si="65"/>
        <v>226.39</v>
      </c>
      <c r="X350" s="128">
        <f t="shared" si="69"/>
        <v>1163.43</v>
      </c>
      <c r="Y350" s="128">
        <f t="shared" si="70"/>
        <v>18522.37</v>
      </c>
    </row>
    <row r="351" spans="1:25" s="129" customFormat="1" ht="26.25" x14ac:dyDescent="0.25">
      <c r="A351" s="119">
        <v>338</v>
      </c>
      <c r="B351" s="145" t="s">
        <v>497</v>
      </c>
      <c r="C351" s="146" t="s">
        <v>404</v>
      </c>
      <c r="D351" s="122">
        <v>10</v>
      </c>
      <c r="E351" s="146" t="s">
        <v>490</v>
      </c>
      <c r="F351" s="133">
        <v>19685.8</v>
      </c>
      <c r="G351" s="133"/>
      <c r="H351" s="133"/>
      <c r="I351" s="124">
        <v>0</v>
      </c>
      <c r="J351" s="123">
        <f t="shared" si="66"/>
        <v>908.4356252884171</v>
      </c>
      <c r="K351" s="125">
        <v>21.67</v>
      </c>
      <c r="L351" s="126">
        <v>0</v>
      </c>
      <c r="M351" s="125">
        <f t="shared" si="67"/>
        <v>19685.8</v>
      </c>
      <c r="N351" s="126">
        <f t="shared" si="60"/>
        <v>0</v>
      </c>
      <c r="O351" s="127">
        <f t="shared" si="71"/>
        <v>19685.8</v>
      </c>
      <c r="P351" s="127">
        <v>0</v>
      </c>
      <c r="Q351" s="128">
        <f t="shared" si="61"/>
        <v>564.98</v>
      </c>
      <c r="R351" s="128">
        <f t="shared" si="62"/>
        <v>598.45000000000005</v>
      </c>
      <c r="S351" s="123">
        <f t="shared" si="68"/>
        <v>0</v>
      </c>
      <c r="T351" s="147">
        <v>0</v>
      </c>
      <c r="U351" s="128">
        <f t="shared" si="63"/>
        <v>1397.69</v>
      </c>
      <c r="V351" s="128">
        <f t="shared" si="64"/>
        <v>1395.72</v>
      </c>
      <c r="W351" s="128">
        <f t="shared" si="65"/>
        <v>226.39</v>
      </c>
      <c r="X351" s="128">
        <f t="shared" si="69"/>
        <v>1163.43</v>
      </c>
      <c r="Y351" s="128">
        <f t="shared" si="70"/>
        <v>18522.37</v>
      </c>
    </row>
    <row r="352" spans="1:25" s="129" customFormat="1" ht="42" customHeight="1" x14ac:dyDescent="0.25">
      <c r="A352" s="119">
        <v>339</v>
      </c>
      <c r="B352" s="145" t="s">
        <v>498</v>
      </c>
      <c r="C352" s="146" t="s">
        <v>404</v>
      </c>
      <c r="D352" s="122">
        <v>10</v>
      </c>
      <c r="E352" s="146" t="s">
        <v>490</v>
      </c>
      <c r="F352" s="133">
        <v>19685.8</v>
      </c>
      <c r="G352" s="133"/>
      <c r="H352" s="133"/>
      <c r="I352" s="124">
        <v>0</v>
      </c>
      <c r="J352" s="123">
        <f t="shared" si="66"/>
        <v>908.4356252884171</v>
      </c>
      <c r="K352" s="125">
        <v>21.67</v>
      </c>
      <c r="L352" s="126">
        <v>0</v>
      </c>
      <c r="M352" s="125">
        <f t="shared" si="67"/>
        <v>19685.8</v>
      </c>
      <c r="N352" s="126">
        <f t="shared" si="60"/>
        <v>0</v>
      </c>
      <c r="O352" s="127">
        <f t="shared" si="71"/>
        <v>19685.8</v>
      </c>
      <c r="P352" s="127">
        <v>0</v>
      </c>
      <c r="Q352" s="128">
        <f t="shared" si="61"/>
        <v>564.98</v>
      </c>
      <c r="R352" s="128">
        <f t="shared" si="62"/>
        <v>598.45000000000005</v>
      </c>
      <c r="S352" s="123">
        <f t="shared" si="68"/>
        <v>0</v>
      </c>
      <c r="T352" s="147">
        <v>0</v>
      </c>
      <c r="U352" s="128">
        <f t="shared" si="63"/>
        <v>1397.69</v>
      </c>
      <c r="V352" s="128">
        <f t="shared" si="64"/>
        <v>1395.72</v>
      </c>
      <c r="W352" s="128">
        <f t="shared" si="65"/>
        <v>226.39</v>
      </c>
      <c r="X352" s="128">
        <f t="shared" si="69"/>
        <v>1163.43</v>
      </c>
      <c r="Y352" s="128">
        <f t="shared" si="70"/>
        <v>18522.37</v>
      </c>
    </row>
    <row r="353" spans="1:25" s="129" customFormat="1" ht="51.95" customHeight="1" x14ac:dyDescent="0.25">
      <c r="A353" s="119">
        <v>341</v>
      </c>
      <c r="B353" s="145" t="s">
        <v>499</v>
      </c>
      <c r="C353" s="146" t="s">
        <v>404</v>
      </c>
      <c r="D353" s="122">
        <v>10</v>
      </c>
      <c r="E353" s="146" t="s">
        <v>483</v>
      </c>
      <c r="F353" s="133">
        <v>19685.8</v>
      </c>
      <c r="G353" s="133"/>
      <c r="H353" s="133"/>
      <c r="I353" s="124">
        <v>0</v>
      </c>
      <c r="J353" s="123">
        <f t="shared" si="66"/>
        <v>908.4356252884171</v>
      </c>
      <c r="K353" s="125">
        <v>21.67</v>
      </c>
      <c r="L353" s="126">
        <v>0</v>
      </c>
      <c r="M353" s="125">
        <f t="shared" si="67"/>
        <v>19685.8</v>
      </c>
      <c r="N353" s="126">
        <f t="shared" si="60"/>
        <v>0</v>
      </c>
      <c r="O353" s="127">
        <f t="shared" si="71"/>
        <v>19685.8</v>
      </c>
      <c r="P353" s="127">
        <v>0</v>
      </c>
      <c r="Q353" s="128">
        <f t="shared" si="61"/>
        <v>564.98</v>
      </c>
      <c r="R353" s="128">
        <f t="shared" si="62"/>
        <v>598.45000000000005</v>
      </c>
      <c r="S353" s="123">
        <f t="shared" si="68"/>
        <v>0</v>
      </c>
      <c r="T353" s="147">
        <v>0</v>
      </c>
      <c r="U353" s="128">
        <f t="shared" si="63"/>
        <v>1397.69</v>
      </c>
      <c r="V353" s="128">
        <f t="shared" si="64"/>
        <v>1395.72</v>
      </c>
      <c r="W353" s="128">
        <f t="shared" si="65"/>
        <v>226.39</v>
      </c>
      <c r="X353" s="128">
        <f t="shared" si="69"/>
        <v>1163.43</v>
      </c>
      <c r="Y353" s="128">
        <f t="shared" si="70"/>
        <v>18522.37</v>
      </c>
    </row>
    <row r="354" spans="1:25" s="129" customFormat="1" ht="36.75" customHeight="1" x14ac:dyDescent="0.25">
      <c r="A354" s="119">
        <v>342</v>
      </c>
      <c r="B354" s="145" t="s">
        <v>500</v>
      </c>
      <c r="C354" s="146" t="s">
        <v>404</v>
      </c>
      <c r="D354" s="122">
        <v>10</v>
      </c>
      <c r="E354" s="146" t="s">
        <v>501</v>
      </c>
      <c r="F354" s="133">
        <v>19685.8</v>
      </c>
      <c r="G354" s="133"/>
      <c r="H354" s="133"/>
      <c r="I354" s="124">
        <v>0</v>
      </c>
      <c r="J354" s="123">
        <f t="shared" si="66"/>
        <v>908.4356252884171</v>
      </c>
      <c r="K354" s="125">
        <v>21.67</v>
      </c>
      <c r="L354" s="126">
        <v>0</v>
      </c>
      <c r="M354" s="125">
        <f t="shared" si="67"/>
        <v>19685.8</v>
      </c>
      <c r="N354" s="126">
        <f t="shared" si="60"/>
        <v>0</v>
      </c>
      <c r="O354" s="127">
        <f t="shared" si="71"/>
        <v>19685.8</v>
      </c>
      <c r="P354" s="127">
        <v>0</v>
      </c>
      <c r="Q354" s="128">
        <f t="shared" si="61"/>
        <v>564.98</v>
      </c>
      <c r="R354" s="128">
        <f t="shared" si="62"/>
        <v>598.45000000000005</v>
      </c>
      <c r="S354" s="123">
        <f t="shared" si="68"/>
        <v>0</v>
      </c>
      <c r="T354" s="147">
        <v>0</v>
      </c>
      <c r="U354" s="128">
        <f t="shared" si="63"/>
        <v>1397.69</v>
      </c>
      <c r="V354" s="128">
        <f t="shared" si="64"/>
        <v>1395.72</v>
      </c>
      <c r="W354" s="128">
        <f t="shared" si="65"/>
        <v>226.39</v>
      </c>
      <c r="X354" s="128">
        <f t="shared" si="69"/>
        <v>1163.43</v>
      </c>
      <c r="Y354" s="128">
        <f t="shared" si="70"/>
        <v>18522.37</v>
      </c>
    </row>
    <row r="355" spans="1:25" s="134" customFormat="1" ht="26.25" x14ac:dyDescent="0.25">
      <c r="A355" s="157" t="s">
        <v>502</v>
      </c>
      <c r="B355" s="158"/>
      <c r="C355" s="159"/>
      <c r="D355" s="157"/>
      <c r="E355" s="159"/>
      <c r="F355" s="157">
        <f>SUM(F12:F354)</f>
        <v>27125588.300000049</v>
      </c>
      <c r="G355" s="157"/>
      <c r="H355" s="157"/>
      <c r="I355" s="157">
        <f t="shared" ref="I355:Y355" si="72">SUM(I12:I354)</f>
        <v>400782.1</v>
      </c>
      <c r="J355" s="157">
        <f t="shared" si="72"/>
        <v>1251757.6511305938</v>
      </c>
      <c r="K355" s="157">
        <f t="shared" si="72"/>
        <v>7432.8100000000204</v>
      </c>
      <c r="L355" s="157">
        <f t="shared" si="72"/>
        <v>22</v>
      </c>
      <c r="M355" s="157">
        <f t="shared" si="72"/>
        <v>27125588.300000049</v>
      </c>
      <c r="N355" s="157">
        <f t="shared" si="72"/>
        <v>99927.897554222436</v>
      </c>
      <c r="O355" s="157">
        <f t="shared" si="72"/>
        <v>27225516.197554272</v>
      </c>
      <c r="P355" s="157">
        <f t="shared" si="72"/>
        <v>66155.880000000019</v>
      </c>
      <c r="Q355" s="157">
        <f t="shared" si="72"/>
        <v>775954.80999999726</v>
      </c>
      <c r="R355" s="157">
        <f t="shared" si="72"/>
        <v>779612.12999999977</v>
      </c>
      <c r="S355" s="157">
        <f t="shared" si="72"/>
        <v>2955326.519999993</v>
      </c>
      <c r="T355" s="157">
        <f t="shared" si="72"/>
        <v>157006.37999999995</v>
      </c>
      <c r="U355" s="157">
        <f t="shared" si="72"/>
        <v>1919610.3900000013</v>
      </c>
      <c r="V355" s="157">
        <f t="shared" si="72"/>
        <v>1818239.659999995</v>
      </c>
      <c r="W355" s="157">
        <f t="shared" si="72"/>
        <v>214498.47999999963</v>
      </c>
      <c r="X355" s="157">
        <f t="shared" si="72"/>
        <v>4734055.7199999839</v>
      </c>
      <c r="Y355" s="157">
        <f t="shared" si="72"/>
        <v>22491460.477554213</v>
      </c>
    </row>
    <row r="356" spans="1:25" s="34" customFormat="1" ht="24" thickBot="1" x14ac:dyDescent="0.3">
      <c r="A356" s="1"/>
      <c r="B356" s="35"/>
      <c r="C356" s="103"/>
      <c r="D356" s="37"/>
      <c r="E356" s="38"/>
      <c r="F356" s="39"/>
      <c r="G356" s="39"/>
      <c r="H356" s="39"/>
      <c r="I356" s="39"/>
      <c r="J356" s="39"/>
      <c r="K356" s="39"/>
      <c r="L356" s="39" t="s">
        <v>503</v>
      </c>
      <c r="M356" s="39"/>
      <c r="N356" s="39"/>
      <c r="O356" s="40"/>
      <c r="P356" s="41"/>
      <c r="Q356" s="42"/>
      <c r="R356" s="42"/>
      <c r="S356" s="42"/>
      <c r="T356" s="43"/>
      <c r="U356" s="42"/>
      <c r="V356" s="42"/>
      <c r="W356" s="42"/>
      <c r="X356" s="42"/>
      <c r="Y356" s="44"/>
    </row>
    <row r="357" spans="1:25" s="55" customFormat="1" ht="31.5" thickBot="1" x14ac:dyDescent="0.3">
      <c r="A357" s="45"/>
      <c r="B357" s="46" t="s">
        <v>504</v>
      </c>
      <c r="C357" s="104" t="s">
        <v>505</v>
      </c>
      <c r="D357" s="47"/>
      <c r="E357" s="48"/>
      <c r="F357" s="6"/>
      <c r="G357" s="6"/>
      <c r="H357" s="6"/>
      <c r="I357" s="6"/>
      <c r="J357" s="6"/>
      <c r="K357" s="6"/>
      <c r="L357" s="6"/>
      <c r="M357" s="6"/>
      <c r="N357" s="6"/>
      <c r="O357" s="49"/>
      <c r="P357" s="50"/>
      <c r="Q357" s="51"/>
      <c r="R357" s="50"/>
      <c r="S357" s="51"/>
      <c r="T357" s="51"/>
      <c r="U357" s="52"/>
      <c r="V357" s="50"/>
      <c r="W357" s="50"/>
      <c r="X357" s="53"/>
      <c r="Y357" s="54"/>
    </row>
    <row r="358" spans="1:25" s="55" customFormat="1" ht="30" x14ac:dyDescent="0.25">
      <c r="A358" s="45"/>
      <c r="B358" s="56" t="s">
        <v>506</v>
      </c>
      <c r="C358" s="105">
        <v>27225516.197554272</v>
      </c>
      <c r="D358" s="58"/>
      <c r="E358" s="35"/>
      <c r="F358" s="57"/>
      <c r="G358" s="57"/>
      <c r="H358" s="57"/>
      <c r="I358" s="57"/>
      <c r="J358" s="57"/>
      <c r="K358" s="57"/>
      <c r="L358" s="57"/>
      <c r="M358" s="59"/>
      <c r="N358" s="59"/>
      <c r="O358" s="51"/>
      <c r="P358" s="51"/>
      <c r="Q358" s="51"/>
      <c r="R358" s="51"/>
      <c r="S358" s="51"/>
      <c r="T358" s="51"/>
      <c r="U358" s="52"/>
      <c r="V358" s="60"/>
      <c r="W358" s="50"/>
      <c r="X358" s="61"/>
      <c r="Y358" s="61"/>
    </row>
    <row r="359" spans="1:25" s="55" customFormat="1" ht="30.75" x14ac:dyDescent="0.25">
      <c r="A359" s="45"/>
      <c r="B359" s="62" t="s">
        <v>507</v>
      </c>
      <c r="C359" s="106"/>
      <c r="D359" s="63"/>
      <c r="E359" s="64"/>
      <c r="F359" s="57"/>
      <c r="G359" s="57"/>
      <c r="H359" s="57"/>
      <c r="I359" s="57"/>
      <c r="J359" s="57"/>
      <c r="K359" s="57"/>
      <c r="L359" s="57"/>
      <c r="M359" s="65"/>
      <c r="N359" s="65"/>
      <c r="O359" s="45"/>
      <c r="P359" s="51"/>
      <c r="Q359" s="51"/>
      <c r="R359" s="51"/>
      <c r="S359" s="45"/>
      <c r="T359" s="66"/>
      <c r="U359" s="52"/>
      <c r="V359" s="45"/>
      <c r="W359" s="45"/>
      <c r="X359" s="67"/>
      <c r="Y359" s="68"/>
    </row>
    <row r="360" spans="1:25" s="55" customFormat="1" ht="31.5" thickBot="1" x14ac:dyDescent="0.3">
      <c r="A360" s="45"/>
      <c r="B360" s="69" t="s">
        <v>508</v>
      </c>
      <c r="C360" s="106">
        <v>4734055.7199999839</v>
      </c>
      <c r="D360" s="63"/>
      <c r="E360" s="70"/>
      <c r="F360" s="57"/>
      <c r="G360" s="57"/>
      <c r="H360" s="57"/>
      <c r="I360" s="57"/>
      <c r="J360" s="57"/>
      <c r="K360" s="57"/>
      <c r="L360" s="57"/>
      <c r="M360" s="65"/>
      <c r="N360" s="65"/>
      <c r="O360" s="45"/>
      <c r="P360" s="51"/>
      <c r="Q360" s="51"/>
      <c r="R360" s="51"/>
      <c r="S360" s="45"/>
      <c r="T360" s="45"/>
      <c r="U360" s="52"/>
      <c r="V360" s="45"/>
      <c r="W360" s="45"/>
      <c r="X360" s="67"/>
      <c r="Y360" s="67"/>
    </row>
    <row r="361" spans="1:25" s="55" customFormat="1" ht="31.5" thickBot="1" x14ac:dyDescent="0.3">
      <c r="A361" s="45"/>
      <c r="B361" s="71" t="s">
        <v>509</v>
      </c>
      <c r="C361" s="107">
        <v>22491460.477554288</v>
      </c>
      <c r="D361" s="72"/>
      <c r="E361" s="73"/>
      <c r="F361" s="74"/>
      <c r="G361" s="74"/>
      <c r="H361" s="74"/>
      <c r="I361" s="74"/>
      <c r="J361" s="74"/>
      <c r="K361" s="74"/>
      <c r="L361" s="74"/>
      <c r="M361" s="74"/>
      <c r="N361" s="74"/>
      <c r="O361" s="45"/>
      <c r="P361" s="51"/>
      <c r="Q361" s="51"/>
      <c r="R361" s="51"/>
      <c r="S361" s="45"/>
      <c r="T361" s="45"/>
      <c r="U361" s="52"/>
      <c r="V361" s="45"/>
      <c r="W361" s="45"/>
      <c r="X361" s="67"/>
      <c r="Y361" s="67"/>
    </row>
    <row r="362" spans="1:25" s="34" customFormat="1" ht="30.75" x14ac:dyDescent="0.25">
      <c r="A362" s="1"/>
      <c r="B362" s="35"/>
      <c r="C362" s="36"/>
      <c r="D362" s="37"/>
      <c r="E362" s="38"/>
      <c r="F362" s="6"/>
      <c r="G362" s="6"/>
      <c r="H362" s="6"/>
      <c r="I362" s="6"/>
      <c r="J362" s="6"/>
      <c r="K362" s="6"/>
      <c r="L362" s="6"/>
      <c r="M362" s="6"/>
      <c r="N362" s="6"/>
      <c r="O362" s="49"/>
      <c r="P362" s="75"/>
      <c r="Q362" s="44"/>
      <c r="R362" s="44"/>
      <c r="S362" s="44"/>
      <c r="T362" s="76"/>
      <c r="U362" s="44"/>
      <c r="V362" s="44"/>
      <c r="W362" s="44"/>
      <c r="X362" s="77"/>
      <c r="Y362" s="77"/>
    </row>
    <row r="363" spans="1:25" s="34" customFormat="1" ht="31.5" thickBot="1" x14ac:dyDescent="0.3">
      <c r="B363" s="112" t="s">
        <v>510</v>
      </c>
      <c r="C363" s="78">
        <v>27225516.197554272</v>
      </c>
      <c r="D363" s="37"/>
      <c r="E363" s="38"/>
      <c r="F363" s="6"/>
      <c r="G363" s="6"/>
      <c r="H363" s="6"/>
      <c r="I363" s="6"/>
      <c r="J363" s="6"/>
      <c r="K363" s="6"/>
      <c r="L363" s="6"/>
      <c r="M363" s="6"/>
      <c r="N363" s="6"/>
      <c r="O363" s="49"/>
      <c r="P363" s="75"/>
      <c r="Q363" s="44"/>
      <c r="R363" s="44"/>
      <c r="S363" s="44"/>
      <c r="T363" s="76"/>
      <c r="U363" s="44"/>
      <c r="V363" s="44"/>
      <c r="W363" s="44"/>
      <c r="X363" s="77"/>
      <c r="Y363" s="77"/>
    </row>
    <row r="364" spans="1:25" s="34" customFormat="1" ht="24" thickTop="1" x14ac:dyDescent="0.25">
      <c r="B364" s="62" t="s">
        <v>511</v>
      </c>
      <c r="C364" s="108">
        <v>5507915.4699999923</v>
      </c>
      <c r="D364" s="37"/>
      <c r="E364" s="38"/>
      <c r="F364" s="6"/>
      <c r="G364" s="6"/>
      <c r="H364" s="6"/>
      <c r="I364" s="6"/>
      <c r="J364" s="6"/>
      <c r="K364" s="6"/>
      <c r="L364" s="6"/>
      <c r="M364" s="6"/>
      <c r="N364" s="6"/>
      <c r="O364" s="49"/>
      <c r="P364" s="75"/>
      <c r="Q364" s="44"/>
      <c r="R364" s="44"/>
      <c r="S364" s="44"/>
      <c r="T364" s="76"/>
      <c r="U364" s="44"/>
      <c r="V364" s="44"/>
      <c r="W364" s="44"/>
      <c r="X364" s="44"/>
      <c r="Y364" s="44"/>
    </row>
    <row r="365" spans="1:25" s="34" customFormat="1" ht="23.25" x14ac:dyDescent="0.25">
      <c r="B365" s="62" t="s">
        <v>512</v>
      </c>
      <c r="C365" s="108">
        <v>2955326.519999993</v>
      </c>
      <c r="D365" s="37"/>
      <c r="S365" s="44"/>
      <c r="T365" s="76"/>
      <c r="U365" s="44"/>
      <c r="V365" s="45"/>
      <c r="W365" s="44"/>
      <c r="X365" s="44"/>
      <c r="Y365" s="44"/>
    </row>
    <row r="366" spans="1:25" s="34" customFormat="1" ht="23.25" x14ac:dyDescent="0.25">
      <c r="B366" s="113"/>
      <c r="C366" s="108"/>
      <c r="D366" s="37"/>
      <c r="S366" s="44"/>
      <c r="T366" s="76"/>
      <c r="U366" s="44"/>
      <c r="V366" s="45"/>
      <c r="W366" s="44"/>
      <c r="X366" s="44"/>
      <c r="Y366" s="44"/>
    </row>
    <row r="367" spans="1:25" s="34" customFormat="1" ht="23.25" x14ac:dyDescent="0.25">
      <c r="B367" s="113"/>
      <c r="C367" s="108"/>
      <c r="D367" s="37"/>
      <c r="S367" s="44"/>
      <c r="T367" s="76"/>
      <c r="U367" s="44"/>
      <c r="V367" s="45"/>
      <c r="W367" s="44"/>
      <c r="X367" s="44"/>
      <c r="Y367" s="44"/>
    </row>
    <row r="368" spans="1:25" s="34" customFormat="1" ht="23.25" x14ac:dyDescent="0.25">
      <c r="B368" s="113"/>
      <c r="C368" s="108"/>
      <c r="D368" s="37"/>
      <c r="S368" s="44"/>
      <c r="T368" s="76"/>
      <c r="U368" s="44"/>
      <c r="V368" s="45"/>
      <c r="W368" s="44"/>
      <c r="X368" s="44"/>
      <c r="Y368" s="44"/>
    </row>
    <row r="369" spans="1:25" s="34" customFormat="1" ht="23.25" x14ac:dyDescent="0.25">
      <c r="B369" s="113"/>
      <c r="C369" s="108"/>
      <c r="D369" s="37"/>
      <c r="S369" s="44"/>
      <c r="T369" s="76"/>
      <c r="U369" s="44"/>
      <c r="V369" s="45"/>
      <c r="W369" s="44"/>
      <c r="X369" s="44"/>
      <c r="Y369" s="44"/>
    </row>
    <row r="370" spans="1:25" s="34" customFormat="1" ht="23.25" x14ac:dyDescent="0.25">
      <c r="B370" s="113"/>
      <c r="C370" s="108"/>
      <c r="D370" s="37"/>
      <c r="S370" s="44"/>
      <c r="T370" s="76"/>
      <c r="U370" s="44"/>
      <c r="V370" s="45"/>
      <c r="W370" s="44"/>
      <c r="X370" s="44"/>
      <c r="Y370" s="44"/>
    </row>
    <row r="371" spans="1:25" s="34" customFormat="1" ht="23.25" x14ac:dyDescent="0.25">
      <c r="A371" s="1"/>
      <c r="B371" s="35"/>
      <c r="C371" s="103"/>
      <c r="D371" s="37"/>
      <c r="E371" s="102"/>
      <c r="F371" s="102"/>
      <c r="G371" s="102"/>
      <c r="H371" s="102"/>
      <c r="I371" s="102"/>
      <c r="J371" s="102"/>
      <c r="K371" s="102"/>
      <c r="L371" s="102"/>
      <c r="M371" s="102"/>
      <c r="N371" s="79"/>
      <c r="O371" s="55"/>
      <c r="P371" s="75"/>
      <c r="Q371" s="44"/>
      <c r="R371" s="44"/>
      <c r="S371" s="44"/>
      <c r="T371" s="76"/>
      <c r="U371" s="44"/>
      <c r="V371" s="44"/>
      <c r="W371" s="44"/>
      <c r="X371" s="44"/>
      <c r="Y371" s="44"/>
    </row>
    <row r="372" spans="1:25" s="34" customFormat="1" ht="25.5" x14ac:dyDescent="0.25">
      <c r="A372" s="1"/>
      <c r="B372" s="35"/>
      <c r="C372" s="103"/>
      <c r="D372" s="37"/>
      <c r="E372" s="114" t="s">
        <v>309</v>
      </c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44"/>
      <c r="T372" s="76"/>
      <c r="U372" s="44"/>
      <c r="V372" s="44"/>
      <c r="W372" s="44"/>
      <c r="X372" s="44"/>
      <c r="Y372" s="44"/>
    </row>
    <row r="373" spans="1:25" s="55" customFormat="1" ht="23.25" customHeight="1" x14ac:dyDescent="0.25">
      <c r="A373" s="45"/>
      <c r="B373" s="109"/>
      <c r="C373" s="109"/>
      <c r="D373" s="80"/>
      <c r="E373" s="115"/>
      <c r="F373" s="116"/>
      <c r="G373" s="116"/>
      <c r="H373" s="116"/>
      <c r="I373" s="116"/>
      <c r="J373" s="116"/>
      <c r="K373" s="116"/>
      <c r="L373" s="116"/>
      <c r="M373" s="116" t="s">
        <v>513</v>
      </c>
      <c r="N373" s="117"/>
      <c r="O373" s="116"/>
      <c r="P373" s="116"/>
      <c r="Q373" s="118"/>
      <c r="R373" s="118"/>
      <c r="S373" s="57"/>
      <c r="T373" s="84"/>
      <c r="U373" s="84"/>
      <c r="V373" s="84"/>
      <c r="W373" s="84"/>
      <c r="X373" s="84"/>
      <c r="Y373" s="84"/>
    </row>
    <row r="374" spans="1:25" s="85" customFormat="1" ht="23.25" x14ac:dyDescent="0.25">
      <c r="A374" s="45"/>
      <c r="B374" s="110"/>
      <c r="C374" s="110"/>
      <c r="D374" s="86"/>
      <c r="E374" s="87"/>
      <c r="F374" s="88"/>
      <c r="G374" s="88"/>
      <c r="H374" s="88"/>
      <c r="I374" s="88"/>
      <c r="J374" s="88"/>
      <c r="K374" s="88"/>
      <c r="L374" s="88"/>
      <c r="M374" s="89"/>
      <c r="N374" s="90"/>
      <c r="O374" s="89"/>
      <c r="P374" s="88"/>
      <c r="Q374" s="91"/>
      <c r="R374" s="91"/>
      <c r="S374" s="88"/>
      <c r="T374" s="92"/>
      <c r="U374" s="92"/>
      <c r="V374" s="92"/>
      <c r="W374" s="92"/>
      <c r="X374" s="92"/>
      <c r="Y374" s="92"/>
    </row>
    <row r="375" spans="1:25" s="85" customFormat="1" ht="23.25" x14ac:dyDescent="0.25">
      <c r="A375" s="45"/>
      <c r="B375" s="110"/>
      <c r="C375" s="110"/>
      <c r="D375" s="80"/>
      <c r="E375" s="81"/>
      <c r="F375" s="88"/>
      <c r="G375" s="88"/>
      <c r="H375" s="88"/>
      <c r="I375" s="88"/>
      <c r="J375" s="88"/>
      <c r="K375" s="88"/>
      <c r="L375" s="88"/>
      <c r="M375" s="88"/>
      <c r="N375" s="82"/>
      <c r="O375" s="88"/>
      <c r="P375" s="88"/>
      <c r="Q375" s="83"/>
      <c r="R375" s="83"/>
      <c r="S375" s="88"/>
      <c r="T375" s="93"/>
      <c r="U375" s="93"/>
      <c r="V375" s="93"/>
      <c r="W375" s="93"/>
      <c r="X375" s="93"/>
      <c r="Y375" s="93"/>
    </row>
    <row r="376" spans="1:25" s="55" customFormat="1" ht="23.25" x14ac:dyDescent="0.25">
      <c r="A376" s="45"/>
      <c r="B376" s="73"/>
      <c r="C376" s="111"/>
      <c r="D376" s="72"/>
      <c r="E376" s="73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</row>
    <row r="377" spans="1:25" s="34" customFormat="1" ht="23.25" x14ac:dyDescent="0.25">
      <c r="A377" s="1"/>
      <c r="B377" s="5"/>
      <c r="C377" s="103"/>
      <c r="D377" s="37"/>
      <c r="E377" s="38"/>
      <c r="F377" s="6"/>
      <c r="G377" s="6"/>
      <c r="H377" s="6"/>
      <c r="I377" s="6"/>
      <c r="J377" s="6"/>
      <c r="K377" s="6"/>
      <c r="L377" s="6"/>
      <c r="M377" s="6"/>
      <c r="N377" s="6"/>
      <c r="O377" s="49"/>
      <c r="P377" s="75"/>
      <c r="Q377" s="44"/>
      <c r="R377" s="44"/>
      <c r="S377" s="44"/>
      <c r="T377" s="76"/>
      <c r="U377" s="44"/>
      <c r="V377" s="44"/>
      <c r="W377" s="44"/>
      <c r="X377" s="44"/>
      <c r="Y377" s="44"/>
    </row>
    <row r="378" spans="1:25" s="34" customFormat="1" ht="15.75" customHeight="1" x14ac:dyDescent="0.25">
      <c r="A378" s="94"/>
      <c r="B378" s="95"/>
      <c r="C378" s="101"/>
      <c r="D378" s="97"/>
      <c r="E378" s="98"/>
      <c r="F378" s="99"/>
      <c r="G378" s="99"/>
      <c r="H378" s="99"/>
      <c r="I378" s="99"/>
      <c r="J378" s="99"/>
      <c r="K378" s="99"/>
      <c r="L378" s="99"/>
      <c r="M378" s="99"/>
      <c r="N378" s="99"/>
      <c r="O378" s="94"/>
      <c r="P378" s="96"/>
      <c r="Q378" s="94"/>
      <c r="R378" s="94"/>
      <c r="S378" s="94"/>
      <c r="T378" s="94"/>
      <c r="U378" s="94"/>
      <c r="V378" s="94"/>
      <c r="W378" s="94"/>
      <c r="X378" s="94"/>
      <c r="Y378" s="94"/>
    </row>
    <row r="379" spans="1:25" s="34" customFormat="1" ht="15.75" customHeight="1" x14ac:dyDescent="0.25">
      <c r="A379" s="94"/>
      <c r="B379" s="100"/>
      <c r="C379" s="101"/>
      <c r="D379" s="97"/>
      <c r="E379" s="98"/>
      <c r="F379" s="99"/>
      <c r="G379" s="99"/>
      <c r="H379" s="99"/>
      <c r="I379" s="99"/>
      <c r="J379" s="99"/>
      <c r="K379" s="99"/>
      <c r="L379" s="99"/>
      <c r="M379" s="99"/>
      <c r="N379" s="99"/>
      <c r="O379" s="94"/>
      <c r="P379" s="96"/>
      <c r="Q379" s="94"/>
      <c r="R379" s="94"/>
      <c r="S379" s="94"/>
      <c r="T379" s="94"/>
      <c r="U379" s="94"/>
      <c r="V379" s="94"/>
      <c r="W379" s="94"/>
      <c r="X379" s="94"/>
      <c r="Y379" s="94"/>
    </row>
    <row r="380" spans="1:25" s="34" customFormat="1" ht="15.75" customHeight="1" x14ac:dyDescent="0.25">
      <c r="A380" s="94"/>
      <c r="B380" s="101"/>
      <c r="C380" s="101"/>
      <c r="D380" s="97"/>
      <c r="E380" s="98"/>
      <c r="F380" s="99"/>
      <c r="G380" s="99"/>
      <c r="H380" s="99"/>
      <c r="I380" s="99"/>
      <c r="J380" s="99"/>
      <c r="K380" s="99"/>
      <c r="L380" s="99"/>
      <c r="M380" s="99"/>
      <c r="N380" s="99"/>
      <c r="O380" s="94"/>
      <c r="P380" s="96"/>
      <c r="Q380" s="94"/>
      <c r="R380" s="94"/>
      <c r="S380" s="94"/>
      <c r="T380" s="94"/>
      <c r="U380" s="94"/>
      <c r="V380" s="94"/>
      <c r="W380" s="94"/>
      <c r="X380" s="94"/>
      <c r="Y380" s="94"/>
    </row>
    <row r="381" spans="1:25" s="34" customFormat="1" ht="15.75" customHeight="1" x14ac:dyDescent="0.25">
      <c r="A381" s="94"/>
      <c r="B381" s="101"/>
      <c r="C381" s="101"/>
      <c r="D381" s="97"/>
      <c r="E381" s="98"/>
      <c r="F381" s="99"/>
      <c r="G381" s="99"/>
      <c r="H381" s="99"/>
      <c r="I381" s="99"/>
      <c r="J381" s="99"/>
      <c r="K381" s="99"/>
      <c r="L381" s="99"/>
      <c r="M381" s="99"/>
      <c r="N381" s="99"/>
      <c r="O381" s="94"/>
      <c r="P381" s="96"/>
      <c r="Q381" s="94"/>
      <c r="R381" s="94"/>
      <c r="S381" s="94"/>
      <c r="T381" s="94"/>
      <c r="U381" s="94"/>
      <c r="V381" s="94"/>
      <c r="W381" s="94"/>
      <c r="X381" s="94"/>
      <c r="Y381" s="94"/>
    </row>
    <row r="382" spans="1:25" s="34" customFormat="1" ht="15.75" customHeight="1" x14ac:dyDescent="0.25">
      <c r="A382" s="94"/>
      <c r="B382" s="101"/>
      <c r="C382" s="101"/>
      <c r="D382" s="97"/>
      <c r="E382" s="98"/>
      <c r="F382" s="99"/>
      <c r="G382" s="99"/>
      <c r="H382" s="99"/>
      <c r="I382" s="99"/>
      <c r="J382" s="99"/>
      <c r="K382" s="99"/>
      <c r="L382" s="99"/>
      <c r="M382" s="99"/>
      <c r="N382" s="99"/>
      <c r="O382" s="94"/>
      <c r="P382" s="96"/>
      <c r="Q382" s="94"/>
      <c r="R382" s="94"/>
      <c r="S382" s="94"/>
      <c r="T382" s="94"/>
      <c r="U382" s="94"/>
      <c r="V382" s="94"/>
      <c r="W382" s="94"/>
      <c r="X382" s="94"/>
      <c r="Y382" s="94"/>
    </row>
    <row r="383" spans="1:25" s="34" customFormat="1" ht="15.75" customHeight="1" x14ac:dyDescent="0.25">
      <c r="A383" s="94"/>
      <c r="B383" s="101"/>
      <c r="C383" s="101"/>
      <c r="D383" s="97"/>
      <c r="E383" s="98"/>
      <c r="F383" s="99"/>
      <c r="G383" s="99"/>
      <c r="H383" s="99"/>
      <c r="I383" s="99"/>
      <c r="J383" s="99"/>
      <c r="K383" s="99"/>
      <c r="L383" s="99"/>
      <c r="M383" s="99"/>
      <c r="N383" s="99"/>
      <c r="O383" s="94"/>
      <c r="P383" s="96"/>
      <c r="Q383" s="94"/>
      <c r="R383" s="94"/>
      <c r="S383" s="94"/>
      <c r="T383" s="94"/>
      <c r="U383" s="94"/>
      <c r="V383" s="94"/>
      <c r="W383" s="94"/>
      <c r="X383" s="94"/>
      <c r="Y383" s="94"/>
    </row>
    <row r="384" spans="1:25" s="34" customFormat="1" ht="15.75" customHeight="1" x14ac:dyDescent="0.25">
      <c r="A384" s="94"/>
      <c r="B384" s="101"/>
      <c r="C384" s="101"/>
      <c r="D384" s="97"/>
      <c r="E384" s="98"/>
      <c r="F384" s="99"/>
      <c r="G384" s="99"/>
      <c r="H384" s="99"/>
      <c r="I384" s="99"/>
      <c r="J384" s="99"/>
      <c r="K384" s="99"/>
      <c r="L384" s="99"/>
      <c r="M384" s="99"/>
      <c r="N384" s="99"/>
      <c r="O384" s="94"/>
      <c r="P384" s="96"/>
      <c r="Q384" s="94"/>
      <c r="R384" s="94"/>
      <c r="S384" s="94"/>
      <c r="T384" s="94"/>
      <c r="U384" s="94"/>
      <c r="V384" s="94"/>
      <c r="W384" s="94"/>
      <c r="X384" s="94"/>
      <c r="Y384" s="94"/>
    </row>
    <row r="385" spans="1:25" s="34" customFormat="1" ht="15.75" customHeight="1" x14ac:dyDescent="0.25">
      <c r="A385" s="94"/>
      <c r="B385" s="101"/>
      <c r="C385" s="101"/>
      <c r="D385" s="97"/>
      <c r="E385" s="98"/>
      <c r="F385" s="99"/>
      <c r="G385" s="99"/>
      <c r="H385" s="99"/>
      <c r="I385" s="99"/>
      <c r="J385" s="99"/>
      <c r="K385" s="99"/>
      <c r="L385" s="99"/>
      <c r="M385" s="99"/>
      <c r="N385" s="99"/>
      <c r="O385" s="94"/>
      <c r="P385" s="96"/>
      <c r="Q385" s="94"/>
      <c r="R385" s="94"/>
      <c r="S385" s="94"/>
      <c r="T385" s="94"/>
      <c r="U385" s="94"/>
      <c r="V385" s="94"/>
      <c r="W385" s="94"/>
      <c r="X385" s="94"/>
      <c r="Y385" s="94"/>
    </row>
    <row r="386" spans="1:25" s="34" customFormat="1" ht="15.75" customHeight="1" x14ac:dyDescent="0.25">
      <c r="A386" s="94"/>
      <c r="B386" s="101"/>
      <c r="C386" s="101"/>
      <c r="D386" s="97"/>
      <c r="E386" s="98"/>
      <c r="F386" s="99"/>
      <c r="G386" s="99"/>
      <c r="H386" s="99"/>
      <c r="I386" s="99"/>
      <c r="J386" s="99"/>
      <c r="K386" s="99"/>
      <c r="L386" s="99"/>
      <c r="M386" s="99"/>
      <c r="N386" s="99"/>
      <c r="O386" s="94"/>
      <c r="P386" s="96"/>
      <c r="Q386" s="94"/>
      <c r="R386" s="94"/>
      <c r="S386" s="94"/>
      <c r="T386" s="94"/>
      <c r="U386" s="94"/>
      <c r="V386" s="94"/>
      <c r="W386" s="94"/>
      <c r="X386" s="94"/>
      <c r="Y386" s="94"/>
    </row>
    <row r="387" spans="1:25" s="34" customFormat="1" x14ac:dyDescent="0.25">
      <c r="A387" s="94"/>
      <c r="B387" s="101"/>
      <c r="C387" s="101"/>
      <c r="D387" s="97"/>
      <c r="E387" s="98"/>
      <c r="F387" s="99"/>
      <c r="G387" s="99"/>
      <c r="H387" s="99"/>
      <c r="I387" s="99"/>
      <c r="J387" s="99"/>
      <c r="K387" s="99"/>
      <c r="L387" s="99"/>
      <c r="M387" s="99"/>
      <c r="N387" s="99"/>
      <c r="O387" s="94"/>
      <c r="P387" s="96"/>
      <c r="Q387" s="94"/>
      <c r="R387" s="94"/>
      <c r="S387" s="94"/>
      <c r="T387" s="94"/>
      <c r="U387" s="94"/>
      <c r="V387" s="94"/>
      <c r="W387" s="94"/>
      <c r="X387" s="94"/>
      <c r="Y387" s="94"/>
    </row>
    <row r="388" spans="1:25" s="34" customFormat="1" x14ac:dyDescent="0.25">
      <c r="A388" s="94"/>
      <c r="B388" s="101"/>
      <c r="C388" s="101"/>
      <c r="D388" s="97"/>
      <c r="E388" s="98"/>
      <c r="F388" s="99"/>
      <c r="G388" s="99"/>
      <c r="H388" s="99"/>
      <c r="I388" s="99"/>
      <c r="J388" s="99"/>
      <c r="K388" s="99"/>
      <c r="L388" s="99"/>
      <c r="M388" s="99"/>
      <c r="N388" s="99"/>
      <c r="O388" s="94"/>
      <c r="P388" s="96"/>
      <c r="Q388" s="94"/>
      <c r="R388" s="94"/>
      <c r="S388" s="94"/>
      <c r="T388" s="94"/>
      <c r="U388" s="94"/>
      <c r="V388" s="94"/>
      <c r="W388" s="94"/>
      <c r="X388" s="94"/>
      <c r="Y388" s="94"/>
    </row>
    <row r="389" spans="1:25" s="34" customFormat="1" x14ac:dyDescent="0.25">
      <c r="A389" s="94"/>
      <c r="B389" s="101"/>
      <c r="C389" s="101"/>
      <c r="D389" s="97"/>
      <c r="E389" s="98"/>
      <c r="F389" s="99"/>
      <c r="G389" s="99"/>
      <c r="H389" s="99"/>
      <c r="I389" s="99"/>
      <c r="J389" s="99"/>
      <c r="K389" s="99"/>
      <c r="L389" s="99"/>
      <c r="M389" s="99"/>
      <c r="N389" s="99"/>
      <c r="O389" s="94"/>
      <c r="P389" s="96"/>
      <c r="Q389" s="94"/>
      <c r="R389" s="94"/>
      <c r="S389" s="94"/>
      <c r="T389" s="94"/>
      <c r="U389" s="94"/>
      <c r="V389" s="94"/>
      <c r="W389" s="94"/>
      <c r="X389" s="94"/>
      <c r="Y389" s="94"/>
    </row>
    <row r="390" spans="1:25" s="34" customFormat="1" x14ac:dyDescent="0.25">
      <c r="A390" s="94"/>
      <c r="B390" s="101"/>
      <c r="C390" s="101"/>
      <c r="D390" s="97"/>
      <c r="E390" s="98"/>
      <c r="F390" s="99"/>
      <c r="G390" s="99"/>
      <c r="H390" s="99"/>
      <c r="I390" s="99"/>
      <c r="J390" s="99"/>
      <c r="K390" s="99"/>
      <c r="L390" s="99"/>
      <c r="M390" s="99"/>
      <c r="N390" s="99"/>
      <c r="O390" s="94"/>
      <c r="P390" s="96"/>
      <c r="Q390" s="94"/>
      <c r="R390" s="94"/>
      <c r="S390" s="94"/>
      <c r="T390" s="94"/>
      <c r="U390" s="94"/>
      <c r="V390" s="94"/>
      <c r="W390" s="94"/>
      <c r="X390" s="94"/>
      <c r="Y390" s="94"/>
    </row>
    <row r="391" spans="1:25" s="34" customFormat="1" x14ac:dyDescent="0.25">
      <c r="A391" s="94"/>
      <c r="B391" s="101"/>
      <c r="C391" s="101"/>
      <c r="D391" s="97"/>
      <c r="E391" s="98"/>
      <c r="F391" s="99"/>
      <c r="G391" s="99"/>
      <c r="H391" s="99"/>
      <c r="I391" s="99"/>
      <c r="J391" s="99"/>
      <c r="K391" s="99"/>
      <c r="L391" s="99"/>
      <c r="M391" s="99"/>
      <c r="N391" s="99"/>
      <c r="O391" s="94"/>
      <c r="P391" s="96"/>
      <c r="Q391" s="94"/>
      <c r="R391" s="94"/>
      <c r="S391" s="94"/>
      <c r="T391" s="94"/>
      <c r="U391" s="94"/>
      <c r="V391" s="94"/>
      <c r="W391" s="94"/>
      <c r="X391" s="94"/>
      <c r="Y391" s="94"/>
    </row>
    <row r="392" spans="1:25" s="34" customFormat="1" x14ac:dyDescent="0.25">
      <c r="A392" s="94"/>
      <c r="B392" s="101"/>
      <c r="C392" s="101"/>
      <c r="D392" s="97"/>
      <c r="E392" s="98"/>
      <c r="F392" s="99"/>
      <c r="G392" s="99"/>
      <c r="H392" s="99"/>
      <c r="I392" s="99"/>
      <c r="J392" s="99"/>
      <c r="K392" s="99"/>
      <c r="L392" s="99"/>
      <c r="M392" s="99"/>
      <c r="N392" s="99"/>
      <c r="O392" s="94"/>
      <c r="P392" s="96"/>
      <c r="Q392" s="94"/>
      <c r="R392" s="94"/>
      <c r="S392" s="94"/>
      <c r="T392" s="94"/>
      <c r="U392" s="94"/>
      <c r="V392" s="94"/>
      <c r="W392" s="94"/>
      <c r="X392" s="94"/>
      <c r="Y392" s="94"/>
    </row>
    <row r="393" spans="1:25" s="34" customFormat="1" x14ac:dyDescent="0.25">
      <c r="A393" s="94"/>
      <c r="B393" s="101"/>
      <c r="C393" s="101"/>
      <c r="D393" s="97"/>
      <c r="E393" s="98"/>
      <c r="F393" s="99"/>
      <c r="G393" s="99"/>
      <c r="H393" s="99"/>
      <c r="I393" s="99"/>
      <c r="J393" s="99"/>
      <c r="K393" s="99"/>
      <c r="L393" s="99"/>
      <c r="M393" s="99"/>
      <c r="N393" s="99"/>
      <c r="O393" s="94"/>
      <c r="P393" s="96"/>
      <c r="Q393" s="94"/>
      <c r="R393" s="94"/>
      <c r="S393" s="94"/>
      <c r="T393" s="94"/>
      <c r="U393" s="94"/>
      <c r="V393" s="94"/>
      <c r="W393" s="94"/>
      <c r="X393" s="94"/>
      <c r="Y393" s="94"/>
    </row>
    <row r="394" spans="1:25" s="34" customFormat="1" x14ac:dyDescent="0.25">
      <c r="A394" s="94"/>
      <c r="B394" s="101"/>
      <c r="C394" s="101"/>
      <c r="D394" s="97"/>
      <c r="E394" s="98"/>
      <c r="F394" s="99"/>
      <c r="G394" s="99"/>
      <c r="H394" s="99"/>
      <c r="I394" s="99"/>
      <c r="J394" s="99"/>
      <c r="K394" s="99"/>
      <c r="L394" s="99"/>
      <c r="M394" s="99"/>
      <c r="N394" s="99"/>
      <c r="O394" s="94"/>
      <c r="P394" s="96"/>
      <c r="Q394" s="94"/>
      <c r="R394" s="94"/>
      <c r="S394" s="94"/>
      <c r="T394" s="94"/>
      <c r="U394" s="94"/>
      <c r="V394" s="94"/>
      <c r="W394" s="94"/>
      <c r="X394" s="94"/>
      <c r="Y394" s="94"/>
    </row>
    <row r="395" spans="1:25" s="34" customFormat="1" x14ac:dyDescent="0.25">
      <c r="A395" s="94"/>
      <c r="B395" s="101"/>
      <c r="C395" s="101"/>
      <c r="D395" s="97"/>
      <c r="E395" s="98"/>
      <c r="F395" s="99"/>
      <c r="G395" s="99"/>
      <c r="H395" s="99"/>
      <c r="I395" s="99"/>
      <c r="J395" s="99"/>
      <c r="K395" s="99"/>
      <c r="L395" s="99"/>
      <c r="M395" s="99"/>
      <c r="N395" s="99"/>
      <c r="O395" s="94"/>
      <c r="P395" s="96"/>
      <c r="Q395" s="94"/>
      <c r="R395" s="94"/>
      <c r="S395" s="94"/>
      <c r="T395" s="94"/>
      <c r="U395" s="94"/>
      <c r="V395" s="94"/>
      <c r="W395" s="94"/>
      <c r="X395" s="94"/>
      <c r="Y395" s="94"/>
    </row>
    <row r="396" spans="1:25" s="34" customFormat="1" x14ac:dyDescent="0.25">
      <c r="A396" s="94"/>
      <c r="B396" s="101"/>
      <c r="C396" s="101"/>
      <c r="D396" s="97"/>
      <c r="E396" s="98"/>
      <c r="F396" s="99"/>
      <c r="G396" s="99"/>
      <c r="H396" s="99"/>
      <c r="I396" s="99"/>
      <c r="J396" s="99"/>
      <c r="K396" s="99"/>
      <c r="L396" s="99"/>
      <c r="M396" s="99"/>
      <c r="N396" s="99"/>
      <c r="O396" s="94"/>
      <c r="P396" s="96"/>
      <c r="Q396" s="94"/>
      <c r="R396" s="94"/>
      <c r="S396" s="94"/>
      <c r="T396" s="94"/>
      <c r="U396" s="94"/>
      <c r="V396" s="94"/>
      <c r="W396" s="94"/>
      <c r="X396" s="94"/>
      <c r="Y396" s="94"/>
    </row>
    <row r="397" spans="1:25" s="34" customFormat="1" x14ac:dyDescent="0.25">
      <c r="A397" s="94"/>
      <c r="B397" s="101"/>
      <c r="C397" s="101"/>
      <c r="D397" s="97"/>
      <c r="E397" s="98"/>
      <c r="F397" s="99"/>
      <c r="G397" s="99"/>
      <c r="H397" s="99"/>
      <c r="I397" s="99"/>
      <c r="J397" s="99"/>
      <c r="K397" s="99"/>
      <c r="L397" s="99"/>
      <c r="M397" s="99"/>
      <c r="N397" s="99"/>
      <c r="O397" s="94"/>
      <c r="P397" s="96"/>
      <c r="Q397" s="94"/>
      <c r="R397" s="94"/>
      <c r="S397" s="94"/>
      <c r="T397" s="94"/>
      <c r="U397" s="94"/>
      <c r="V397" s="94"/>
      <c r="W397" s="94"/>
      <c r="X397" s="94"/>
      <c r="Y397" s="94"/>
    </row>
    <row r="398" spans="1:25" s="34" customFormat="1" x14ac:dyDescent="0.25">
      <c r="A398" s="94"/>
      <c r="B398" s="101"/>
      <c r="C398" s="101"/>
      <c r="D398" s="97"/>
      <c r="E398" s="98"/>
      <c r="F398" s="99"/>
      <c r="G398" s="99"/>
      <c r="H398" s="99"/>
      <c r="I398" s="99"/>
      <c r="J398" s="99"/>
      <c r="K398" s="99"/>
      <c r="L398" s="99"/>
      <c r="M398" s="99"/>
      <c r="N398" s="99"/>
      <c r="O398" s="94"/>
      <c r="P398" s="96"/>
      <c r="Q398" s="94"/>
      <c r="R398" s="94"/>
      <c r="S398" s="94"/>
      <c r="T398" s="94"/>
      <c r="U398" s="94"/>
      <c r="V398" s="94"/>
      <c r="W398" s="94"/>
      <c r="X398" s="94"/>
      <c r="Y398" s="94"/>
    </row>
    <row r="399" spans="1:25" s="34" customFormat="1" x14ac:dyDescent="0.25">
      <c r="A399" s="94"/>
      <c r="B399" s="101"/>
      <c r="C399" s="101"/>
      <c r="D399" s="97"/>
      <c r="E399" s="98"/>
      <c r="F399" s="99"/>
      <c r="G399" s="99"/>
      <c r="H399" s="99"/>
      <c r="I399" s="99"/>
      <c r="J399" s="99"/>
      <c r="K399" s="99"/>
      <c r="L399" s="99"/>
      <c r="M399" s="99"/>
      <c r="N399" s="99"/>
      <c r="O399" s="94"/>
      <c r="P399" s="96"/>
      <c r="Q399" s="94"/>
      <c r="R399" s="94"/>
      <c r="S399" s="94"/>
      <c r="T399" s="94"/>
      <c r="U399" s="94"/>
      <c r="V399" s="94"/>
      <c r="W399" s="94"/>
      <c r="X399" s="94"/>
      <c r="Y399" s="94"/>
    </row>
    <row r="400" spans="1:25" s="34" customFormat="1" x14ac:dyDescent="0.25">
      <c r="A400" s="94"/>
      <c r="B400" s="101"/>
      <c r="C400" s="101"/>
      <c r="D400" s="97"/>
      <c r="E400" s="98"/>
      <c r="F400" s="99"/>
      <c r="G400" s="99"/>
      <c r="H400" s="99"/>
      <c r="I400" s="99"/>
      <c r="J400" s="99"/>
      <c r="K400" s="99"/>
      <c r="L400" s="99"/>
      <c r="M400" s="99"/>
      <c r="N400" s="99"/>
      <c r="O400" s="94"/>
      <c r="P400" s="96"/>
      <c r="Q400" s="94"/>
      <c r="R400" s="94"/>
      <c r="S400" s="94"/>
      <c r="T400" s="94"/>
      <c r="U400" s="94"/>
      <c r="V400" s="94"/>
      <c r="W400" s="94"/>
      <c r="X400" s="94"/>
      <c r="Y400" s="94"/>
    </row>
    <row r="401" spans="1:25" s="34" customFormat="1" x14ac:dyDescent="0.25">
      <c r="A401" s="94"/>
      <c r="B401" s="101"/>
      <c r="C401" s="101"/>
      <c r="D401" s="97"/>
      <c r="E401" s="98"/>
      <c r="F401" s="99"/>
      <c r="G401" s="99"/>
      <c r="H401" s="99"/>
      <c r="I401" s="99"/>
      <c r="J401" s="99"/>
      <c r="K401" s="99"/>
      <c r="L401" s="99"/>
      <c r="M401" s="99"/>
      <c r="N401" s="99"/>
      <c r="O401" s="94"/>
      <c r="P401" s="96"/>
      <c r="Q401" s="94"/>
      <c r="R401" s="94"/>
      <c r="S401" s="94"/>
      <c r="T401" s="94"/>
      <c r="U401" s="94"/>
      <c r="V401" s="94"/>
      <c r="W401" s="94"/>
      <c r="X401" s="94"/>
      <c r="Y401" s="94"/>
    </row>
    <row r="402" spans="1:25" s="34" customFormat="1" x14ac:dyDescent="0.25">
      <c r="A402" s="94"/>
      <c r="B402" s="101"/>
      <c r="C402" s="101"/>
      <c r="D402" s="97"/>
      <c r="E402" s="98"/>
      <c r="F402" s="99"/>
      <c r="G402" s="99"/>
      <c r="H402" s="99"/>
      <c r="I402" s="99"/>
      <c r="J402" s="99"/>
      <c r="K402" s="99"/>
      <c r="L402" s="99"/>
      <c r="M402" s="99"/>
      <c r="N402" s="99"/>
      <c r="O402" s="94"/>
      <c r="P402" s="96"/>
      <c r="Q402" s="94"/>
      <c r="R402" s="94"/>
      <c r="S402" s="94"/>
      <c r="T402" s="94"/>
      <c r="U402" s="94"/>
      <c r="V402" s="94"/>
      <c r="W402" s="94"/>
      <c r="X402" s="94"/>
      <c r="Y402" s="94"/>
    </row>
    <row r="403" spans="1:25" s="34" customFormat="1" x14ac:dyDescent="0.25">
      <c r="A403" s="94"/>
      <c r="B403" s="101"/>
      <c r="C403" s="101"/>
      <c r="D403" s="97"/>
      <c r="E403" s="98"/>
      <c r="F403" s="99"/>
      <c r="G403" s="99"/>
      <c r="H403" s="99"/>
      <c r="I403" s="99"/>
      <c r="J403" s="99"/>
      <c r="K403" s="99"/>
      <c r="L403" s="99"/>
      <c r="M403" s="99"/>
      <c r="N403" s="99"/>
      <c r="O403" s="94"/>
      <c r="P403" s="96"/>
      <c r="Q403" s="94"/>
      <c r="R403" s="94"/>
      <c r="S403" s="94"/>
      <c r="T403" s="94"/>
      <c r="U403" s="94"/>
      <c r="V403" s="94"/>
      <c r="W403" s="94"/>
      <c r="X403" s="94"/>
      <c r="Y403" s="94"/>
    </row>
    <row r="404" spans="1:25" s="34" customFormat="1" x14ac:dyDescent="0.25">
      <c r="A404" s="94"/>
      <c r="B404" s="101"/>
      <c r="C404" s="101"/>
      <c r="D404" s="97"/>
      <c r="E404" s="98"/>
      <c r="F404" s="99"/>
      <c r="G404" s="99"/>
      <c r="H404" s="99"/>
      <c r="I404" s="99"/>
      <c r="J404" s="99"/>
      <c r="K404" s="99"/>
      <c r="L404" s="99"/>
      <c r="M404" s="99"/>
      <c r="N404" s="99"/>
      <c r="O404" s="94"/>
      <c r="P404" s="96"/>
      <c r="Q404" s="94"/>
      <c r="R404" s="94"/>
      <c r="S404" s="94"/>
      <c r="T404" s="94"/>
      <c r="U404" s="94"/>
      <c r="V404" s="94"/>
      <c r="W404" s="94"/>
      <c r="X404" s="94"/>
      <c r="Y404" s="94"/>
    </row>
    <row r="405" spans="1:25" s="34" customFormat="1" x14ac:dyDescent="0.25">
      <c r="A405" s="94"/>
      <c r="B405" s="101"/>
      <c r="C405" s="101"/>
      <c r="D405" s="97"/>
      <c r="E405" s="98"/>
      <c r="F405" s="99"/>
      <c r="G405" s="99"/>
      <c r="H405" s="99"/>
      <c r="I405" s="99"/>
      <c r="J405" s="99"/>
      <c r="K405" s="99"/>
      <c r="L405" s="99"/>
      <c r="M405" s="99"/>
      <c r="N405" s="99"/>
      <c r="O405" s="94"/>
      <c r="P405" s="96"/>
      <c r="Q405" s="94"/>
      <c r="R405" s="94"/>
      <c r="S405" s="94"/>
      <c r="T405" s="94"/>
      <c r="U405" s="94"/>
      <c r="V405" s="94"/>
      <c r="W405" s="94"/>
      <c r="X405" s="94"/>
      <c r="Y405" s="94"/>
    </row>
    <row r="406" spans="1:25" s="34" customFormat="1" x14ac:dyDescent="0.25">
      <c r="A406" s="94"/>
      <c r="B406" s="101"/>
      <c r="C406" s="101"/>
      <c r="D406" s="97"/>
      <c r="E406" s="98"/>
      <c r="F406" s="99"/>
      <c r="G406" s="99"/>
      <c r="H406" s="99"/>
      <c r="I406" s="99"/>
      <c r="J406" s="99"/>
      <c r="K406" s="99"/>
      <c r="L406" s="99"/>
      <c r="M406" s="99"/>
      <c r="N406" s="99"/>
      <c r="O406" s="94"/>
      <c r="P406" s="96"/>
      <c r="Q406" s="94"/>
      <c r="R406" s="94"/>
      <c r="S406" s="94"/>
      <c r="T406" s="94"/>
      <c r="U406" s="94"/>
      <c r="V406" s="94"/>
      <c r="W406" s="94"/>
      <c r="X406" s="94"/>
      <c r="Y406" s="94"/>
    </row>
    <row r="407" spans="1:25" s="34" customFormat="1" x14ac:dyDescent="0.25">
      <c r="A407" s="94"/>
      <c r="B407" s="101"/>
      <c r="C407" s="101"/>
      <c r="D407" s="97"/>
      <c r="E407" s="98"/>
      <c r="F407" s="99"/>
      <c r="G407" s="99"/>
      <c r="H407" s="99"/>
      <c r="I407" s="99"/>
      <c r="J407" s="99"/>
      <c r="K407" s="99"/>
      <c r="L407" s="99"/>
      <c r="M407" s="99"/>
      <c r="N407" s="99"/>
      <c r="O407" s="94"/>
      <c r="P407" s="96"/>
      <c r="Q407" s="94"/>
      <c r="R407" s="94"/>
      <c r="S407" s="94"/>
      <c r="T407" s="94"/>
      <c r="U407" s="94"/>
      <c r="V407" s="94"/>
      <c r="W407" s="94"/>
      <c r="X407" s="94"/>
      <c r="Y407" s="94"/>
    </row>
    <row r="408" spans="1:25" s="34" customFormat="1" x14ac:dyDescent="0.25">
      <c r="A408" s="94"/>
      <c r="B408" s="101"/>
      <c r="C408" s="101"/>
      <c r="D408" s="97"/>
      <c r="E408" s="98"/>
      <c r="F408" s="99"/>
      <c r="G408" s="99"/>
      <c r="H408" s="99"/>
      <c r="I408" s="99"/>
      <c r="J408" s="99"/>
      <c r="K408" s="99"/>
      <c r="L408" s="99"/>
      <c r="M408" s="99"/>
      <c r="N408" s="99"/>
      <c r="O408" s="94"/>
      <c r="P408" s="96"/>
      <c r="Q408" s="94"/>
      <c r="R408" s="94"/>
      <c r="S408" s="94"/>
      <c r="T408" s="94"/>
      <c r="U408" s="94"/>
      <c r="V408" s="94"/>
      <c r="W408" s="94"/>
      <c r="X408" s="94"/>
      <c r="Y408" s="94"/>
    </row>
    <row r="409" spans="1:25" s="34" customFormat="1" x14ac:dyDescent="0.25">
      <c r="A409" s="94"/>
      <c r="B409" s="101"/>
      <c r="C409" s="101"/>
      <c r="D409" s="97"/>
      <c r="E409" s="98"/>
      <c r="F409" s="99"/>
      <c r="G409" s="99"/>
      <c r="H409" s="99"/>
      <c r="I409" s="99"/>
      <c r="J409" s="99"/>
      <c r="K409" s="99"/>
      <c r="L409" s="99"/>
      <c r="M409" s="99"/>
      <c r="N409" s="99"/>
      <c r="O409" s="94"/>
      <c r="P409" s="96"/>
      <c r="Q409" s="94"/>
      <c r="R409" s="94"/>
      <c r="S409" s="94"/>
      <c r="T409" s="94"/>
      <c r="U409" s="94"/>
      <c r="V409" s="94"/>
      <c r="W409" s="94"/>
      <c r="X409" s="94"/>
      <c r="Y409" s="94"/>
    </row>
    <row r="410" spans="1:25" s="34" customFormat="1" x14ac:dyDescent="0.25">
      <c r="A410" s="94"/>
      <c r="B410" s="101"/>
      <c r="C410" s="101"/>
      <c r="D410" s="97"/>
      <c r="E410" s="98"/>
      <c r="F410" s="99"/>
      <c r="G410" s="99"/>
      <c r="H410" s="99"/>
      <c r="I410" s="99"/>
      <c r="J410" s="99"/>
      <c r="K410" s="99"/>
      <c r="L410" s="99"/>
      <c r="M410" s="99"/>
      <c r="N410" s="99"/>
      <c r="O410" s="94"/>
      <c r="P410" s="96"/>
      <c r="Q410" s="94"/>
      <c r="R410" s="94"/>
      <c r="S410" s="94"/>
      <c r="T410" s="94"/>
      <c r="U410" s="94"/>
      <c r="V410" s="94"/>
      <c r="W410" s="94"/>
      <c r="X410" s="94"/>
      <c r="Y410" s="94"/>
    </row>
    <row r="411" spans="1:25" s="34" customFormat="1" x14ac:dyDescent="0.25">
      <c r="A411" s="94"/>
      <c r="B411" s="101"/>
      <c r="C411" s="101"/>
      <c r="D411" s="97"/>
      <c r="E411" s="98"/>
      <c r="F411" s="99"/>
      <c r="G411" s="99"/>
      <c r="H411" s="99"/>
      <c r="I411" s="99"/>
      <c r="J411" s="99"/>
      <c r="K411" s="99"/>
      <c r="L411" s="99"/>
      <c r="M411" s="99"/>
      <c r="N411" s="99"/>
      <c r="O411" s="94"/>
      <c r="P411" s="96"/>
      <c r="Q411" s="94"/>
      <c r="R411" s="94"/>
      <c r="S411" s="94"/>
      <c r="T411" s="94"/>
      <c r="U411" s="94"/>
      <c r="V411" s="94"/>
      <c r="W411" s="94"/>
      <c r="X411" s="94"/>
      <c r="Y411" s="94"/>
    </row>
    <row r="412" spans="1:25" s="34" customFormat="1" x14ac:dyDescent="0.25">
      <c r="A412" s="94"/>
      <c r="B412" s="101"/>
      <c r="C412" s="101"/>
      <c r="D412" s="97"/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4"/>
      <c r="P412" s="96"/>
      <c r="Q412" s="94"/>
      <c r="R412" s="94"/>
      <c r="S412" s="94"/>
      <c r="T412" s="94"/>
      <c r="U412" s="94"/>
      <c r="V412" s="94"/>
      <c r="W412" s="94"/>
      <c r="X412" s="94"/>
      <c r="Y412" s="94"/>
    </row>
    <row r="413" spans="1:25" s="34" customFormat="1" x14ac:dyDescent="0.25">
      <c r="A413" s="94"/>
      <c r="B413" s="101"/>
      <c r="C413" s="101"/>
      <c r="D413" s="97"/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4"/>
      <c r="P413" s="96"/>
      <c r="Q413" s="94"/>
      <c r="R413" s="94"/>
      <c r="S413" s="94"/>
      <c r="T413" s="94"/>
      <c r="U413" s="94"/>
      <c r="V413" s="94"/>
      <c r="W413" s="94"/>
      <c r="X413" s="94"/>
      <c r="Y413" s="94"/>
    </row>
    <row r="414" spans="1:25" s="34" customFormat="1" x14ac:dyDescent="0.25">
      <c r="A414" s="94"/>
      <c r="B414" s="101"/>
      <c r="C414" s="101"/>
      <c r="D414" s="97"/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4"/>
      <c r="P414" s="96"/>
      <c r="Q414" s="94"/>
      <c r="R414" s="94"/>
      <c r="S414" s="94"/>
      <c r="T414" s="94"/>
      <c r="U414" s="94"/>
      <c r="V414" s="94"/>
      <c r="W414" s="94"/>
      <c r="X414" s="94"/>
      <c r="Y414" s="94"/>
    </row>
    <row r="415" spans="1:25" s="34" customFormat="1" x14ac:dyDescent="0.25">
      <c r="A415" s="94"/>
      <c r="B415" s="101"/>
      <c r="C415" s="101"/>
      <c r="D415" s="97"/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4"/>
      <c r="P415" s="96"/>
      <c r="Q415" s="94"/>
      <c r="R415" s="94"/>
      <c r="S415" s="94"/>
      <c r="T415" s="94"/>
      <c r="U415" s="94"/>
      <c r="V415" s="94"/>
      <c r="W415" s="94"/>
      <c r="X415" s="94"/>
      <c r="Y415" s="94"/>
    </row>
    <row r="416" spans="1:25" s="34" customFormat="1" x14ac:dyDescent="0.25">
      <c r="A416" s="94"/>
      <c r="B416" s="101"/>
      <c r="C416" s="101"/>
      <c r="D416" s="97"/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4"/>
      <c r="P416" s="96"/>
      <c r="Q416" s="94"/>
      <c r="R416" s="94"/>
      <c r="S416" s="94"/>
      <c r="T416" s="94"/>
      <c r="U416" s="94"/>
      <c r="V416" s="94"/>
      <c r="W416" s="94"/>
      <c r="X416" s="94"/>
      <c r="Y416" s="94"/>
    </row>
    <row r="417" spans="1:25" s="34" customFormat="1" x14ac:dyDescent="0.25">
      <c r="A417" s="94"/>
      <c r="B417" s="101"/>
      <c r="C417" s="101"/>
      <c r="D417" s="97"/>
      <c r="E417" s="98"/>
      <c r="F417" s="99"/>
      <c r="G417" s="99"/>
      <c r="H417" s="99"/>
      <c r="I417" s="99"/>
      <c r="J417" s="99"/>
      <c r="K417" s="99"/>
      <c r="L417" s="99"/>
      <c r="M417" s="99"/>
      <c r="N417" s="99"/>
      <c r="O417" s="94"/>
      <c r="P417" s="96"/>
      <c r="Q417" s="94"/>
      <c r="R417" s="94"/>
      <c r="S417" s="94"/>
      <c r="T417" s="94"/>
      <c r="U417" s="94"/>
      <c r="V417" s="94"/>
      <c r="W417" s="94"/>
      <c r="X417" s="94"/>
      <c r="Y417" s="94"/>
    </row>
    <row r="418" spans="1:25" s="34" customFormat="1" x14ac:dyDescent="0.25">
      <c r="A418" s="94"/>
      <c r="B418" s="101"/>
      <c r="C418" s="101"/>
      <c r="D418" s="97"/>
      <c r="E418" s="98"/>
      <c r="F418" s="99"/>
      <c r="G418" s="99"/>
      <c r="H418" s="99"/>
      <c r="I418" s="99"/>
      <c r="J418" s="99"/>
      <c r="K418" s="99"/>
      <c r="L418" s="99"/>
      <c r="M418" s="99"/>
      <c r="N418" s="99"/>
      <c r="O418" s="94"/>
      <c r="P418" s="96"/>
      <c r="Q418" s="94"/>
      <c r="R418" s="94"/>
      <c r="S418" s="94"/>
      <c r="T418" s="94"/>
      <c r="U418" s="94"/>
      <c r="V418" s="94"/>
      <c r="W418" s="94"/>
      <c r="X418" s="94"/>
      <c r="Y418" s="94"/>
    </row>
    <row r="419" spans="1:25" s="34" customFormat="1" x14ac:dyDescent="0.25">
      <c r="A419" s="94"/>
      <c r="B419" s="101"/>
      <c r="C419" s="101"/>
      <c r="D419" s="97"/>
      <c r="E419" s="98"/>
      <c r="F419" s="99"/>
      <c r="G419" s="99"/>
      <c r="H419" s="99"/>
      <c r="I419" s="99"/>
      <c r="J419" s="99"/>
      <c r="K419" s="99"/>
      <c r="L419" s="99"/>
      <c r="M419" s="99"/>
      <c r="N419" s="99"/>
      <c r="O419" s="94"/>
      <c r="P419" s="96"/>
      <c r="Q419" s="94"/>
      <c r="R419" s="94"/>
      <c r="S419" s="94"/>
      <c r="T419" s="94"/>
      <c r="U419" s="94"/>
      <c r="V419" s="94"/>
      <c r="W419" s="94"/>
      <c r="X419" s="94"/>
      <c r="Y419" s="94"/>
    </row>
  </sheetData>
  <mergeCells count="18">
    <mergeCell ref="Q375:R375"/>
    <mergeCell ref="T375:Y375"/>
    <mergeCell ref="Y10:Y11"/>
    <mergeCell ref="Q373:R373"/>
    <mergeCell ref="T373:Y373"/>
    <mergeCell ref="Q374:R374"/>
    <mergeCell ref="T374:Y374"/>
    <mergeCell ref="E372:R372"/>
    <mergeCell ref="A6:Y6"/>
    <mergeCell ref="A7:Y7"/>
    <mergeCell ref="A8:Y8"/>
    <mergeCell ref="A9:Y9"/>
    <mergeCell ref="A10:F10"/>
    <mergeCell ref="G10:L10"/>
    <mergeCell ref="M10:O10"/>
    <mergeCell ref="P10:T10"/>
    <mergeCell ref="U10:W10"/>
    <mergeCell ref="X10:X11"/>
  </mergeCells>
  <printOptions horizontalCentered="1"/>
  <pageMargins left="0" right="0" top="0.74803149606299213" bottom="0.74803149606299213" header="0.31496062992125984" footer="0.31496062992125984"/>
  <pageSetup paperSize="5" scale="26" fitToHeight="0" orientation="landscape" r:id="rId1"/>
  <headerFooter>
    <oddFooter>&amp;R&amp;P de &amp;N</oddFooter>
  </headerFooter>
  <rowBreaks count="8" manualBreakCount="8">
    <brk id="39" max="16383" man="1"/>
    <brk id="77" max="24" man="1"/>
    <brk id="115" max="24" man="1"/>
    <brk id="153" max="24" man="1"/>
    <brk id="191" max="24" man="1"/>
    <brk id="229" max="24" man="1"/>
    <brk id="267" max="24" man="1"/>
    <brk id="306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Lucitania De Leon Del Carmen</dc:creator>
  <cp:lastModifiedBy>Lucitania De Leon Del Carmen</cp:lastModifiedBy>
  <cp:lastPrinted>2022-01-27T17:51:01Z</cp:lastPrinted>
  <dcterms:created xsi:type="dcterms:W3CDTF">2022-01-27T12:59:47Z</dcterms:created>
  <dcterms:modified xsi:type="dcterms:W3CDTF">2022-01-27T18:47:21Z</dcterms:modified>
</cp:coreProperties>
</file>