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20490" windowHeight="6120" tabRatio="599"/>
  </bookViews>
  <sheets>
    <sheet name="Presupuesto 2024 (Deysis)" sheetId="6" r:id="rId1"/>
  </sheets>
  <definedNames>
    <definedName name="_xlnm._FilterDatabase" localSheetId="0" hidden="1">'Presupuesto 2024 (Deysis)'!$B$2:$D$257</definedName>
    <definedName name="_xlnm.Print_Area" localSheetId="0">'Presupuesto 2024 (Deysis)'!$A$1:$D$270</definedName>
    <definedName name="_xlnm.Print_Titles" localSheetId="0">'Presupuesto 2024 (Deysis)'!$2:$2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9" i="6" l="1"/>
  <c r="D207" i="6" s="1"/>
  <c r="D206" i="6" s="1"/>
  <c r="D211" i="6"/>
  <c r="D216" i="6"/>
  <c r="D215" i="6" s="1"/>
  <c r="D235" i="6"/>
  <c r="D205" i="6" l="1"/>
  <c r="D21" i="6"/>
  <c r="D20" i="6" s="1"/>
  <c r="D179" i="6"/>
  <c r="D95" i="6"/>
  <c r="D93" i="6"/>
  <c r="D204" i="6" l="1"/>
  <c r="D220" i="6"/>
  <c r="D92" i="6"/>
  <c r="D57" i="6"/>
  <c r="D84" i="6"/>
  <c r="D158" i="6"/>
  <c r="F19" i="6" l="1"/>
  <c r="D148" i="6" l="1"/>
  <c r="D145" i="6"/>
  <c r="D132" i="6"/>
  <c r="D251" i="6"/>
  <c r="D249" i="6"/>
  <c r="D247" i="6"/>
  <c r="D246" i="6" l="1"/>
  <c r="D245" i="6" s="1"/>
  <c r="D244" i="6" s="1"/>
  <c r="D243" i="6" s="1"/>
  <c r="D255" i="6" l="1"/>
  <c r="D240" i="6"/>
  <c r="D238" i="6"/>
  <c r="D237" i="6" s="1"/>
  <c r="D234" i="6"/>
  <c r="D230" i="6"/>
  <c r="D228" i="6"/>
  <c r="D226" i="6"/>
  <c r="D225" i="6" s="1"/>
  <c r="D224" i="6" s="1"/>
  <c r="D198" i="6"/>
  <c r="D197" i="6" s="1"/>
  <c r="D193" i="6"/>
  <c r="D191" i="6"/>
  <c r="D189" i="6"/>
  <c r="D177" i="6"/>
  <c r="D174" i="6"/>
  <c r="D171" i="6"/>
  <c r="D168" i="6"/>
  <c r="D163" i="6"/>
  <c r="D157" i="6"/>
  <c r="D141" i="6"/>
  <c r="D138" i="6"/>
  <c r="D135" i="6"/>
  <c r="D128" i="6"/>
  <c r="D124" i="6"/>
  <c r="D118" i="6"/>
  <c r="D116" i="6"/>
  <c r="D110" i="6"/>
  <c r="D105" i="6"/>
  <c r="D101" i="6"/>
  <c r="D90" i="6"/>
  <c r="D79" i="6" s="1"/>
  <c r="D73" i="6"/>
  <c r="D70" i="6"/>
  <c r="D61" i="6"/>
  <c r="D54" i="6"/>
  <c r="D51" i="6"/>
  <c r="D42" i="6"/>
  <c r="D36" i="6"/>
  <c r="D32" i="6"/>
  <c r="D30" i="6" s="1"/>
  <c r="D28" i="6"/>
  <c r="D26" i="6"/>
  <c r="D18" i="6"/>
  <c r="D16" i="6"/>
  <c r="D12" i="6"/>
  <c r="D9" i="6"/>
  <c r="D242" i="6" l="1"/>
  <c r="D223" i="6"/>
  <c r="D41" i="6"/>
  <c r="D162" i="6"/>
  <c r="D99" i="6"/>
  <c r="D140" i="6"/>
  <c r="D25" i="6"/>
  <c r="D123" i="6"/>
  <c r="D188" i="6"/>
  <c r="D187" i="6" s="1"/>
  <c r="D186" i="6" s="1"/>
  <c r="D185" i="6" s="1"/>
  <c r="D201" i="6" s="1"/>
  <c r="D222" i="6"/>
  <c r="D203" i="6"/>
  <c r="D98" i="6" l="1"/>
  <c r="D7" i="6" l="1"/>
  <c r="D6" i="6" l="1"/>
  <c r="D5" i="6" s="1"/>
  <c r="D183" i="6" l="1"/>
  <c r="D4" i="6"/>
  <c r="D3" i="6" s="1"/>
  <c r="D257" i="6" l="1"/>
</calcChain>
</file>

<file path=xl/sharedStrings.xml><?xml version="1.0" encoding="utf-8"?>
<sst xmlns="http://schemas.openxmlformats.org/spreadsheetml/2006/main" count="417" uniqueCount="333">
  <si>
    <t>CUENTA No.</t>
  </si>
  <si>
    <t>DESCRIPCIÓN DE CUENTAS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</si>
  <si>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</si>
  <si>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</si>
  <si>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</si>
  <si>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</si>
  <si>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</si>
  <si>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</si>
  <si>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</si>
  <si>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</si>
  <si>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</si>
  <si>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</si>
  <si>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</si>
  <si>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</si>
  <si>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</si>
  <si>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</si>
  <si>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</si>
  <si>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</si>
  <si>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</si>
  <si>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</si>
  <si>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</si>
  <si>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</si>
  <si>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</si>
  <si>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</si>
  <si>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</si>
  <si>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</si>
  <si>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</si>
  <si>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</si>
  <si>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</si>
  <si>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</si>
  <si>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</si>
  <si>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</si>
  <si>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</si>
  <si>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</si>
  <si>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</si>
  <si>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</si>
  <si>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</si>
  <si>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</si>
  <si>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</si>
  <si>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</si>
  <si>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</si>
  <si>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</si>
  <si>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</si>
  <si>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</si>
  <si>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</si>
  <si>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</si>
  <si>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</si>
  <si>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</si>
  <si>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</si>
  <si>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</si>
  <si>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</si>
  <si>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</si>
  <si>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</si>
  <si>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</si>
  <si>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</si>
  <si>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</si>
  <si>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</si>
  <si>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</si>
  <si>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</si>
  <si>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</si>
  <si>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</si>
  <si>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</si>
  <si>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</si>
  <si>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</si>
  <si>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</si>
  <si>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</si>
  <si>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</si>
  <si>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</si>
  <si>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</si>
  <si>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</si>
  <si>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</si>
  <si>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</si>
  <si>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</si>
  <si>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</si>
  <si>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</si>
  <si>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</si>
  <si>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</si>
  <si>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</si>
  <si>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</si>
  <si>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</si>
  <si>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</si>
  <si>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</si>
  <si>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</si>
  <si>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</si>
  <si>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</si>
  <si>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</si>
  <si>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</si>
  <si>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</si>
  <si>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</si>
  <si>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</si>
  <si>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</si>
  <si>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</si>
  <si>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</si>
  <si>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</si>
  <si>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</si>
  <si>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</si>
  <si>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</si>
  <si>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</si>
  <si>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</si>
  <si>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</si>
  <si>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</si>
  <si>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</si>
  <si>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</si>
  <si>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</si>
  <si>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</si>
  <si>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</si>
  <si>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</si>
  <si>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</si>
  <si>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</si>
  <si>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</si>
  <si>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</si>
  <si>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</si>
  <si>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</si>
  <si>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</si>
  <si>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</si>
  <si>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</si>
  <si>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</si>
  <si>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</si>
  <si>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</si>
  <si>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</si>
  <si>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</si>
  <si>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</si>
  <si>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</si>
  <si>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</si>
  <si>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</si>
  <si>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</si>
  <si>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</si>
  <si>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</si>
  <si>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</si>
  <si>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</si>
  <si>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</si>
  <si>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</si>
  <si>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</si>
  <si>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</si>
  <si>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</si>
  <si>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</si>
  <si>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</si>
  <si>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</si>
  <si>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</si>
  <si>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</si>
  <si>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</si>
  <si>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</si>
  <si>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</si>
  <si>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</si>
  <si>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</si>
  <si>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</si>
  <si>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</si>
  <si>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</si>
  <si>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</si>
  <si>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</si>
  <si>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</si>
  <si>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</si>
  <si>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</si>
  <si>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</si>
  <si>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</si>
  <si>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</si>
  <si>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</si>
  <si>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</si>
  <si>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</si>
  <si>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</si>
  <si>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</si>
  <si>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</si>
  <si>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</si>
  <si>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</si>
  <si>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</si>
  <si>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</si>
  <si>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</si>
  <si>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</si>
  <si>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</si>
  <si>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</si>
  <si>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</si>
  <si>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</si>
  <si>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</si>
  <si>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</si>
  <si>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</si>
  <si>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</si>
  <si>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</si>
  <si>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</si>
  <si>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</si>
  <si>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</si>
  <si>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</si>
  <si>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</si>
  <si>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</si>
  <si>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</si>
  <si>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</si>
  <si>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</si>
  <si>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</si>
  <si>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</si>
  <si>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2.1.4.2.04</t>
  </si>
  <si>
    <t>2.2.5.3.02</t>
  </si>
  <si>
    <t>2.2.5.3.04</t>
  </si>
  <si>
    <t>Sueldos fijos</t>
  </si>
  <si>
    <t>Prestación laboral por desvinculación</t>
  </si>
  <si>
    <t>Pago por horas extraordinarias</t>
  </si>
  <si>
    <t>Compensación servicios de seguridad</t>
  </si>
  <si>
    <t>Dietas en el país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</si>
  <si>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</si>
  <si>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</si>
  <si>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</si>
  <si>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</si>
  <si>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</si>
  <si>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</si>
  <si>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</si>
  <si>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</si>
  <si>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</si>
  <si>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</si>
  <si>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</si>
  <si>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</si>
  <si>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</si>
  <si>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dentro del país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</si>
  <si>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</si>
  <si>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</si>
  <si>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</si>
  <si>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</si>
  <si>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Seguros de bienes muebles</t>
  </si>
  <si>
    <t>Seguros de personas</t>
  </si>
  <si>
    <t>Reparaciones y mantenimientos menores en edificaciones.</t>
  </si>
  <si>
    <t>Mantenimiento y reparación de mobiliarios y equipos de oficina.</t>
  </si>
  <si>
    <t>Mantenimiento y reparación de equipos de transporte, Tracción y Elevación.</t>
  </si>
  <si>
    <t>Mantenimiento y reparación de maquinarias y equipos.</t>
  </si>
  <si>
    <t>Comisiones y gastos bancarios</t>
  </si>
  <si>
    <t>Limpieza e higiene</t>
  </si>
  <si>
    <t>Eventos generales</t>
  </si>
  <si>
    <t>Servicios jurídicos</t>
  </si>
  <si>
    <t>Servicios de capacitación</t>
  </si>
  <si>
    <t>Servicios de informática y sistemas computarizados</t>
  </si>
  <si>
    <t>Otros servicios técnicos profesionales</t>
  </si>
  <si>
    <t>OTRAS CONTRATACIONES DE SERVICIOS</t>
  </si>
  <si>
    <t>Servicios de catering</t>
  </si>
  <si>
    <t>Alimentos y bebidas para personas</t>
  </si>
  <si>
    <t xml:space="preserve">Productos agrícolas </t>
  </si>
  <si>
    <t>Productos forestales</t>
  </si>
  <si>
    <t>Madera, corcho y sus manufacturas</t>
  </si>
  <si>
    <t>Hilados, fibras, telas y útiles de costura</t>
  </si>
  <si>
    <t>Acabados textiles</t>
  </si>
  <si>
    <t>Prendas y accesorios de vestir</t>
  </si>
  <si>
    <t>PAPEL,CARTON E IMPRESOS</t>
  </si>
  <si>
    <t>Papel de escritorio</t>
  </si>
  <si>
    <t>Papel y cartón</t>
  </si>
  <si>
    <t>Productos de artes gráficas</t>
  </si>
  <si>
    <t>Libros, revistas y periódicos</t>
  </si>
  <si>
    <t>Textos de enseñanza</t>
  </si>
  <si>
    <t>Productos medicinales para uso humano</t>
  </si>
  <si>
    <t>Cueros y pieles</t>
  </si>
  <si>
    <t>Llantas y neumáticos</t>
  </si>
  <si>
    <t>Artículos de caucho</t>
  </si>
  <si>
    <t>Productos de cemento</t>
  </si>
  <si>
    <t>Productos de yeso</t>
  </si>
  <si>
    <t>Productos de arcilla y derivados</t>
  </si>
  <si>
    <t>Productos de vidrio</t>
  </si>
  <si>
    <t>Productos de loza</t>
  </si>
  <si>
    <t>Productos de porcelana</t>
  </si>
  <si>
    <t>Herramientas menores</t>
  </si>
  <si>
    <t>Piedra, archilla y arena</t>
  </si>
  <si>
    <t>Otros minerales</t>
  </si>
  <si>
    <t>Otros productos no metálicos</t>
  </si>
  <si>
    <t>Insecticidas, fumigantes y otros</t>
  </si>
  <si>
    <t>PRODUCTOS Y ÚTILES VARIOS</t>
  </si>
  <si>
    <t>Útiles y materiales de limpieza e higiene</t>
  </si>
  <si>
    <t>Útiles y materiales de escritorio, oficina e informática</t>
  </si>
  <si>
    <t>Útiles menores médico quirúrgicos o de laboratorio</t>
  </si>
  <si>
    <t>Útiles destinados a actividades deportivas, culturales y recreativas</t>
  </si>
  <si>
    <t>Útiles de cocina y comedor</t>
  </si>
  <si>
    <t>Productos eléctricos y afines</t>
  </si>
  <si>
    <t>Becas nacionales</t>
  </si>
  <si>
    <t xml:space="preserve">Muebles, equipos de oficina y estantería </t>
  </si>
  <si>
    <t>Equipos de tecnología de la información y comunicación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</si>
  <si>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</si>
  <si>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</si>
  <si>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</si>
  <si>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</si>
  <si>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</si>
  <si>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</si>
  <si>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</si>
  <si>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</si>
  <si>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</si>
  <si>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</si>
  <si>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</si>
  <si>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Transferencias corrientes programadas a asociaciones sin fines de lucro</t>
  </si>
  <si>
    <t>2.1.1.4.01</t>
  </si>
  <si>
    <t>2.1.1.6.01</t>
  </si>
  <si>
    <t xml:space="preserve"> Encargada Dpto.Presupuesto </t>
  </si>
  <si>
    <t>TRANSFERENCIAS CORRIENTES A ASOCIACIONES SIN FINES DE LUCRO</t>
  </si>
  <si>
    <t xml:space="preserve">       Deysis Matos</t>
  </si>
  <si>
    <t xml:space="preserve">       Realizado por:</t>
  </si>
  <si>
    <t>PRESUPUESTO 
2024</t>
  </si>
  <si>
    <t>05</t>
  </si>
  <si>
    <t>SERVICIOS DE CAMBIO DE NOMBRES</t>
  </si>
  <si>
    <t>2.2.4.2.01</t>
  </si>
  <si>
    <t>Fletes</t>
  </si>
  <si>
    <t>2.2.5.5.01</t>
  </si>
  <si>
    <t>Alquiler de Tierra</t>
  </si>
  <si>
    <t>2.2.5.8.01</t>
  </si>
  <si>
    <t>2.2.8.6.04</t>
  </si>
  <si>
    <t>Actuaciones Artisticas</t>
  </si>
  <si>
    <t>2.2.8.7.01</t>
  </si>
  <si>
    <t>2.3.6.3.06</t>
  </si>
  <si>
    <t>Productos Metalicos</t>
  </si>
  <si>
    <t>2.3.7.2.06</t>
  </si>
  <si>
    <t>Pinturas, lacas, barnices, diluyentes y absorventes para pinturas</t>
  </si>
  <si>
    <t>2.3.9.8.01</t>
  </si>
  <si>
    <t>2.3.9.8.02</t>
  </si>
  <si>
    <t>Respuestos</t>
  </si>
  <si>
    <t>Accesorios</t>
  </si>
  <si>
    <t>2.4.2.2.02</t>
  </si>
  <si>
    <t>2.2.5.3.03</t>
  </si>
  <si>
    <t>Alquiler de equipo de comunicación</t>
  </si>
  <si>
    <t>Alquiler de equipo de oficina y muebles</t>
  </si>
  <si>
    <t>2.2.5.4.01</t>
  </si>
  <si>
    <t>Otros Alquileres y arrendamientos por derecho de usos</t>
  </si>
  <si>
    <t>Alquileres de equipo de transporte, traccion y elevacion</t>
  </si>
  <si>
    <t>2.2.7.2.05</t>
  </si>
  <si>
    <t>Mantenimiento y reparación de equipos de comunicación y audiovisuales</t>
  </si>
  <si>
    <t>OBRAS EN EDIFICACIONES</t>
  </si>
  <si>
    <t>2.7.1.2.01</t>
  </si>
  <si>
    <t>Obras para edificacion no residencial</t>
  </si>
  <si>
    <t>Servicios de Alimentación</t>
  </si>
  <si>
    <t>2.2.9.2.01</t>
  </si>
  <si>
    <t>2.4.1.6.01</t>
  </si>
  <si>
    <t>TOTAL SERVICIOS DE CAMBIO DE NOMBRES</t>
  </si>
  <si>
    <t xml:space="preserve">Servicios de capacitación </t>
  </si>
  <si>
    <t>Otras contrataciones de servicios</t>
  </si>
  <si>
    <t>2.2.9.1.01</t>
  </si>
  <si>
    <t>Servicios de alimentación</t>
  </si>
  <si>
    <t> Otras transferencias corrientes a instituciones descentralizadas y autónomas no financieras</t>
  </si>
  <si>
    <t>2.7.1.5.01</t>
  </si>
  <si>
    <t>Supervisión e inspección de obras en edificaciones</t>
  </si>
  <si>
    <t>2.1.2.2.08</t>
  </si>
  <si>
    <t>Compensaciones especiales</t>
  </si>
  <si>
    <t xml:space="preserve">ADMINISTRACIÓN  Y SERVCIO DE JUSTICIA </t>
  </si>
  <si>
    <t xml:space="preserve">    Aprobado por:</t>
  </si>
  <si>
    <t>Alexi Martinez Olivo</t>
  </si>
  <si>
    <t xml:space="preserve">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</si>
</sst>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4" borderId="4" xfId="2" applyNumberFormat="1" applyFont="1" applyFill="1" applyBorder="1" applyAlignment="1">
      <alignment horizontal="center"/>
    </xf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0" xfId="2" applyNumberFormat="1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4" xfId="2" applyNumberFormat="1" applyFont="1" applyFill="1" applyBorder="1" applyAlignment="1">
      <alignment horizontal="center"/>
    </xf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39" fontId="3" fillId="0" borderId="0" xfId="0" applyNumberFormat="1" applyFont="1" applyFill="1" applyBorder="1" applyAlignment="1">
      <alignment wrapText="1"/>
    </xf>
    <xf numFmtId="0" fontId="4" fillId="0" borderId="0" xfId="0" applyFont="1" applyFill="1"/>
    <xf numFmtId="39" fontId="2" fillId="2" borderId="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Alignment="1"/>
    <xf numFmtId="49" fontId="2" fillId="4" borderId="4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horizontal="left"/>
    </xf>
    <xf numFmtId="39" fontId="3" fillId="0" borderId="0" xfId="0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/>
    </xf>
    <xf numFmtId="39" fontId="2" fillId="2" borderId="0" xfId="0" applyNumberFormat="1" applyFont="1" applyFill="1" applyBorder="1" applyAlignment="1"/>
    <xf numFmtId="39" fontId="2" fillId="5" borderId="0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/>
    </xf>
    <xf numFmtId="49" fontId="2" fillId="2" borderId="4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 applyAlignment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 applyBorder="1" applyAlignment="1"/>
    <xf numFmtId="43" fontId="4" fillId="0" borderId="0" xfId="1" applyFont="1"/>
    <xf numFmtId="43" fontId="5" fillId="0" borderId="0" xfId="1" applyFont="1"/>
    <xf numFmtId="39" fontId="4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39" fontId="3" fillId="0" borderId="0" xfId="2" applyNumberFormat="1" applyFont="1" applyFill="1" applyBorder="1" applyAlignment="1">
      <alignment horizontal="left" wrapText="1"/>
    </xf>
    <xf numFmtId="0" fontId="3" fillId="0" borderId="0" xfId="0" applyFont="1"/>
    <xf numFmtId="39" fontId="3" fillId="0" borderId="0" xfId="0" applyNumberFormat="1" applyFont="1" applyBorder="1" applyAlignment="1">
      <alignment horizontal="left" wrapText="1"/>
    </xf>
    <xf numFmtId="43" fontId="4" fillId="0" borderId="0" xfId="0" applyNumberFormat="1" applyFont="1"/>
    <xf numFmtId="39" fontId="7" fillId="0" borderId="0" xfId="0" applyNumberFormat="1" applyFont="1"/>
    <xf numFmtId="39" fontId="5" fillId="0" borderId="0" xfId="0" applyNumberFormat="1" applyFont="1"/>
    <xf numFmtId="0" fontId="4" fillId="0" borderId="0" xfId="0" applyFont="1" applyAlignment="1"/>
    <xf numFmtId="0" fontId="6" fillId="0" borderId="0" xfId="0" applyFont="1" applyAlignment="1">
      <alignment vertical="center"/>
    </xf>
    <xf numFmtId="0" fontId="2" fillId="3" borderId="8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left" vertical="center"/>
    </xf>
    <xf numFmtId="39" fontId="4" fillId="0" borderId="4" xfId="1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39" fontId="5" fillId="3" borderId="8" xfId="1" applyNumberFormat="1" applyFont="1" applyFill="1" applyBorder="1" applyAlignment="1">
      <alignment vertical="center"/>
    </xf>
    <xf numFmtId="39" fontId="5" fillId="4" borderId="4" xfId="1" applyNumberFormat="1" applyFont="1" applyFill="1" applyBorder="1" applyAlignment="1">
      <alignment vertical="center"/>
    </xf>
    <xf numFmtId="39" fontId="5" fillId="5" borderId="4" xfId="1" applyNumberFormat="1" applyFont="1" applyFill="1" applyBorder="1" applyAlignment="1"/>
    <xf numFmtId="39" fontId="5" fillId="2" borderId="4" xfId="1" applyNumberFormat="1" applyFont="1" applyFill="1" applyBorder="1" applyAlignment="1"/>
    <xf numFmtId="39" fontId="5" fillId="0" borderId="4" xfId="1" applyNumberFormat="1" applyFont="1" applyFill="1" applyBorder="1" applyAlignment="1"/>
    <xf numFmtId="39" fontId="4" fillId="0" borderId="4" xfId="1" applyNumberFormat="1" applyFont="1" applyFill="1" applyBorder="1" applyAlignment="1">
      <alignment wrapText="1"/>
    </xf>
    <xf numFmtId="39" fontId="4" fillId="0" borderId="4" xfId="1" applyNumberFormat="1" applyFont="1" applyFill="1" applyBorder="1" applyAlignment="1">
      <alignment horizontal="right"/>
    </xf>
    <xf numFmtId="39" fontId="5" fillId="0" borderId="4" xfId="1" applyNumberFormat="1" applyFont="1" applyBorder="1" applyAlignment="1"/>
    <xf numFmtId="39" fontId="5" fillId="2" borderId="4" xfId="1" applyNumberFormat="1" applyFont="1" applyFill="1" applyBorder="1" applyAlignment="1">
      <alignment wrapText="1"/>
    </xf>
    <xf numFmtId="39" fontId="5" fillId="2" borderId="4" xfId="1" applyNumberFormat="1" applyFont="1" applyFill="1" applyBorder="1" applyAlignment="1">
      <alignment vertical="center"/>
    </xf>
    <xf numFmtId="39" fontId="5" fillId="6" borderId="4" xfId="1" applyNumberFormat="1" applyFont="1" applyFill="1" applyBorder="1" applyAlignment="1"/>
    <xf numFmtId="39" fontId="5" fillId="6" borderId="4" xfId="1" applyNumberFormat="1" applyFont="1" applyFill="1" applyBorder="1" applyAlignment="1">
      <alignment vertical="center"/>
    </xf>
    <xf numFmtId="39" fontId="5" fillId="4" borderId="4" xfId="1" applyNumberFormat="1" applyFont="1" applyFill="1" applyBorder="1" applyAlignment="1"/>
    <xf numFmtId="39" fontId="5" fillId="7" borderId="4" xfId="1" applyNumberFormat="1" applyFont="1" applyFill="1" applyBorder="1" applyAlignment="1"/>
    <xf numFmtId="39" fontId="4" fillId="3" borderId="4" xfId="1" applyNumberFormat="1" applyFont="1" applyFill="1" applyBorder="1" applyAlignment="1"/>
    <xf numFmtId="39" fontId="5" fillId="3" borderId="6" xfId="1" applyNumberFormat="1" applyFont="1" applyFill="1" applyBorder="1" applyAlignment="1"/>
    <xf numFmtId="43" fontId="5" fillId="0" borderId="0" xfId="1" applyFont="1" applyFill="1"/>
    <xf numFmtId="43" fontId="4" fillId="0" borderId="0" xfId="1" applyFont="1" applyAlignment="1"/>
    <xf numFmtId="0" fontId="5" fillId="0" borderId="0" xfId="0" applyFont="1" applyAlignment="1">
      <alignment horizontal="right"/>
    </xf>
    <xf numFmtId="0" fontId="4" fillId="0" borderId="4" xfId="0" applyFont="1" applyFill="1" applyBorder="1" applyAlignment="1">
      <alignment horizontal="center"/>
    </xf>
    <xf numFmtId="39" fontId="3" fillId="0" borderId="4" xfId="1" applyNumberFormat="1" applyFont="1" applyFill="1" applyBorder="1" applyAlignment="1"/>
    <xf numFmtId="39" fontId="2" fillId="2" borderId="4" xfId="1" applyNumberFormat="1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43" fontId="5" fillId="0" borderId="0" xfId="0" applyNumberFormat="1" applyFont="1" applyAlignment="1">
      <alignment horizontal="left"/>
    </xf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69"/>
  <sheetViews>
    <sheetView showGridLines="0" tabSelected="1" zoomScaleNormal="100" workbookViewId="0">
      <pane xSplit="3" ySplit="6" topLeftCell="D238" activePane="bottomRight" state="frozen"/>
      <selection pane="topRight" activeCell="D1" sqref="D1"/>
      <selection pane="bottomLeft" activeCell="A7" sqref="A7"/>
      <selection pane="bottomRight" activeCell="H259" sqref="H259"/>
    </sheetView>
  </sheetViews>
  <sheetFormatPr baseColWidth="10" defaultRowHeight="12.75" x14ac:dyDescent="0.2"/>
  <cols>
    <col min="1" max="1" width="2.28515625" style="54" customWidth="1"/>
    <col min="2" max="2" width="13.28515625" style="54" customWidth="1"/>
    <col min="3" max="3" width="63.5703125" style="54" customWidth="1"/>
    <col min="4" max="4" width="19.42578125" style="54" customWidth="1"/>
    <col min="5" max="5" width="16.5703125" style="54" bestFit="1" customWidth="1"/>
    <col min="6" max="6" width="17.140625" style="54" customWidth="1"/>
    <col min="7" max="8" width="14.85546875" style="54" bestFit="1" customWidth="1"/>
    <col min="9" max="9" width="15.42578125" style="54" bestFit="1" customWidth="1"/>
    <col min="10" max="10" width="14.42578125" style="54" bestFit="1" customWidth="1"/>
    <col min="11" max="16384" width="11.42578125" style="54"/>
  </cols>
  <sheetData>
    <row r="1" spans="2:10" x14ac:dyDescent="0.2">
      <c r="B1" s="2"/>
      <c r="C1" s="1"/>
      <c r="D1" s="99"/>
    </row>
    <row r="2" spans="2:10" ht="30" customHeight="1" x14ac:dyDescent="0.2">
      <c r="B2" s="87" t="s">
        <v>0</v>
      </c>
      <c r="C2" s="2" t="s">
        <v>1</v>
      </c>
      <c r="D2" s="100" t="s">
        <v>285</v>
      </c>
    </row>
    <row r="3" spans="2:10" ht="15.75" customHeight="1" x14ac:dyDescent="0.2">
      <c r="B3" s="96">
        <v>11</v>
      </c>
      <c r="C3" s="97" t="s">
        <v>329</v>
      </c>
      <c r="D3" s="101">
        <f>+D4+D185+D203+D222+D243</f>
        <v>1172006944</v>
      </c>
      <c r="F3" s="86"/>
    </row>
    <row r="4" spans="2:10" x14ac:dyDescent="0.2">
      <c r="B4" s="70" t="s">
        <v>2</v>
      </c>
      <c r="C4" s="71" t="s">
        <v>3</v>
      </c>
      <c r="D4" s="102">
        <f>+D5+D41+D98+D157+D162+D179</f>
        <v>1025450854</v>
      </c>
      <c r="E4" s="84"/>
      <c r="F4" s="84"/>
    </row>
    <row r="5" spans="2:10" x14ac:dyDescent="0.2">
      <c r="B5" s="4">
        <v>21</v>
      </c>
      <c r="C5" s="5" t="s">
        <v>4</v>
      </c>
      <c r="D5" s="103">
        <f>+D6+D20+D25+D30+D36</f>
        <v>607513892</v>
      </c>
    </row>
    <row r="6" spans="2:10" x14ac:dyDescent="0.2">
      <c r="B6" s="6">
        <v>211</v>
      </c>
      <c r="C6" s="7" t="s">
        <v>5</v>
      </c>
      <c r="D6" s="104">
        <f>+D7+D9+D12+D14+D16+D18</f>
        <v>425274232</v>
      </c>
    </row>
    <row r="7" spans="2:10" x14ac:dyDescent="0.2">
      <c r="B7" s="8">
        <v>2111</v>
      </c>
      <c r="C7" s="9" t="s">
        <v>6</v>
      </c>
      <c r="D7" s="105">
        <f t="shared" ref="D7" si="0">+D8</f>
        <v>333090529</v>
      </c>
    </row>
    <row r="8" spans="2:10" ht="17.25" customHeight="1" x14ac:dyDescent="0.2">
      <c r="B8" s="10" t="s">
        <v>7</v>
      </c>
      <c r="C8" s="11" t="s">
        <v>191</v>
      </c>
      <c r="D8" s="98">
        <v>333090529</v>
      </c>
      <c r="F8" s="86"/>
      <c r="G8" s="86"/>
    </row>
    <row r="9" spans="2:10" x14ac:dyDescent="0.2">
      <c r="B9" s="8">
        <v>2112</v>
      </c>
      <c r="C9" s="61" t="s">
        <v>182</v>
      </c>
      <c r="D9" s="105">
        <f t="shared" ref="D9" si="1">SUM(D10:D11)</f>
        <v>5000000</v>
      </c>
      <c r="F9" s="86"/>
      <c r="G9" s="84"/>
      <c r="H9" s="84"/>
      <c r="J9" s="91"/>
    </row>
    <row r="10" spans="2:10" ht="17.25" customHeight="1" x14ac:dyDescent="0.2">
      <c r="B10" s="10" t="s">
        <v>9</v>
      </c>
      <c r="C10" s="12" t="s">
        <v>10</v>
      </c>
      <c r="D10" s="98">
        <v>1000000</v>
      </c>
      <c r="F10" s="86"/>
      <c r="G10" s="84"/>
    </row>
    <row r="11" spans="2:10" ht="16.5" customHeight="1" x14ac:dyDescent="0.2">
      <c r="B11" s="10" t="s">
        <v>11</v>
      </c>
      <c r="C11" s="12" t="s">
        <v>12</v>
      </c>
      <c r="D11" s="98">
        <v>4000000</v>
      </c>
      <c r="F11" s="92"/>
      <c r="G11" s="86"/>
      <c r="H11" s="91"/>
    </row>
    <row r="12" spans="2:10" ht="15.75" customHeight="1" x14ac:dyDescent="0.2">
      <c r="B12" s="8">
        <v>2113</v>
      </c>
      <c r="C12" s="61" t="s">
        <v>13</v>
      </c>
      <c r="D12" s="105">
        <f t="shared" ref="D12" si="2">+D13</f>
        <v>100000</v>
      </c>
      <c r="F12" s="84"/>
      <c r="H12" s="84"/>
      <c r="I12" s="84"/>
    </row>
    <row r="13" spans="2:10" ht="16.5" customHeight="1" x14ac:dyDescent="0.2">
      <c r="B13" s="10" t="s">
        <v>14</v>
      </c>
      <c r="C13" s="88" t="s">
        <v>13</v>
      </c>
      <c r="D13" s="106">
        <v>100000</v>
      </c>
      <c r="F13" s="84"/>
      <c r="H13" s="91"/>
      <c r="I13" s="84"/>
    </row>
    <row r="14" spans="2:10" ht="17.25" customHeight="1" x14ac:dyDescent="0.2">
      <c r="B14" s="8">
        <v>2114</v>
      </c>
      <c r="C14" s="13" t="s">
        <v>15</v>
      </c>
      <c r="D14" s="105">
        <v>30083703</v>
      </c>
      <c r="F14" s="84"/>
      <c r="H14" s="84"/>
      <c r="I14" s="84"/>
    </row>
    <row r="15" spans="2:10" ht="17.25" customHeight="1" x14ac:dyDescent="0.2">
      <c r="B15" s="10" t="s">
        <v>279</v>
      </c>
      <c r="C15" s="12" t="s">
        <v>275</v>
      </c>
      <c r="D15" s="98">
        <v>30083703</v>
      </c>
      <c r="F15" s="85"/>
      <c r="I15" s="91"/>
    </row>
    <row r="16" spans="2:10" ht="16.5" customHeight="1" x14ac:dyDescent="0.2">
      <c r="B16" s="8">
        <v>2115</v>
      </c>
      <c r="C16" s="9" t="s">
        <v>16</v>
      </c>
      <c r="D16" s="105">
        <f t="shared" ref="D16" si="3">+D17</f>
        <v>25000000</v>
      </c>
      <c r="F16" s="84"/>
      <c r="H16" s="86"/>
      <c r="I16" s="91"/>
    </row>
    <row r="17" spans="2:10" ht="18" customHeight="1" x14ac:dyDescent="0.2">
      <c r="B17" s="10" t="s">
        <v>17</v>
      </c>
      <c r="C17" s="11" t="s">
        <v>192</v>
      </c>
      <c r="D17" s="98">
        <v>25000000</v>
      </c>
      <c r="F17" s="91"/>
      <c r="G17" s="84"/>
    </row>
    <row r="18" spans="2:10" x14ac:dyDescent="0.2">
      <c r="B18" s="8">
        <v>2116</v>
      </c>
      <c r="C18" s="13" t="s">
        <v>18</v>
      </c>
      <c r="D18" s="105">
        <f t="shared" ref="D18" si="4">+D19</f>
        <v>32000000</v>
      </c>
      <c r="F18" s="84"/>
      <c r="G18" s="91"/>
    </row>
    <row r="19" spans="2:10" ht="12.75" customHeight="1" x14ac:dyDescent="0.2">
      <c r="B19" s="10" t="s">
        <v>280</v>
      </c>
      <c r="C19" s="11" t="s">
        <v>18</v>
      </c>
      <c r="D19" s="98">
        <v>32000000</v>
      </c>
      <c r="F19" s="84">
        <f>+F17-F18</f>
        <v>0</v>
      </c>
      <c r="H19" s="91"/>
      <c r="I19" s="91"/>
    </row>
    <row r="20" spans="2:10" x14ac:dyDescent="0.2">
      <c r="B20" s="6">
        <v>212</v>
      </c>
      <c r="C20" s="14" t="s">
        <v>19</v>
      </c>
      <c r="D20" s="104">
        <f>+D21</f>
        <v>65719830</v>
      </c>
    </row>
    <row r="21" spans="2:10" x14ac:dyDescent="0.2">
      <c r="B21" s="8">
        <v>2122</v>
      </c>
      <c r="C21" s="13" t="s">
        <v>20</v>
      </c>
      <c r="D21" s="105">
        <f>SUM(D22:D24)</f>
        <v>65719830</v>
      </c>
    </row>
    <row r="22" spans="2:10" ht="19.5" customHeight="1" x14ac:dyDescent="0.2">
      <c r="B22" s="10" t="s">
        <v>21</v>
      </c>
      <c r="C22" s="11" t="s">
        <v>193</v>
      </c>
      <c r="D22" s="98">
        <v>20200000</v>
      </c>
    </row>
    <row r="23" spans="2:10" ht="18" customHeight="1" x14ac:dyDescent="0.2">
      <c r="B23" s="15" t="s">
        <v>22</v>
      </c>
      <c r="C23" s="63" t="s">
        <v>194</v>
      </c>
      <c r="D23" s="98">
        <v>45000000</v>
      </c>
    </row>
    <row r="24" spans="2:10" ht="18" customHeight="1" x14ac:dyDescent="0.2">
      <c r="B24" s="15" t="s">
        <v>327</v>
      </c>
      <c r="C24" s="63" t="s">
        <v>328</v>
      </c>
      <c r="D24" s="98">
        <v>519830</v>
      </c>
      <c r="E24" s="57"/>
    </row>
    <row r="25" spans="2:10" x14ac:dyDescent="0.2">
      <c r="B25" s="17">
        <v>213</v>
      </c>
      <c r="C25" s="18" t="s">
        <v>23</v>
      </c>
      <c r="D25" s="104">
        <f t="shared" ref="D25" si="5">+D26+D28</f>
        <v>8800000</v>
      </c>
    </row>
    <row r="26" spans="2:10" x14ac:dyDescent="0.2">
      <c r="B26" s="19">
        <v>2131</v>
      </c>
      <c r="C26" s="20" t="s">
        <v>24</v>
      </c>
      <c r="D26" s="105">
        <f t="shared" ref="D26" si="6">+D27</f>
        <v>5000000</v>
      </c>
    </row>
    <row r="27" spans="2:10" x14ac:dyDescent="0.2">
      <c r="B27" s="15" t="s">
        <v>25</v>
      </c>
      <c r="C27" s="16" t="s">
        <v>195</v>
      </c>
      <c r="D27" s="98">
        <v>5000000</v>
      </c>
      <c r="F27" s="84"/>
    </row>
    <row r="28" spans="2:10" x14ac:dyDescent="0.2">
      <c r="B28" s="19">
        <v>2132</v>
      </c>
      <c r="C28" s="20" t="s">
        <v>26</v>
      </c>
      <c r="D28" s="105">
        <f t="shared" ref="D28" si="7">+D29</f>
        <v>3800000</v>
      </c>
      <c r="F28" s="84"/>
    </row>
    <row r="29" spans="2:10" x14ac:dyDescent="0.2">
      <c r="B29" s="15" t="s">
        <v>27</v>
      </c>
      <c r="C29" s="16" t="s">
        <v>196</v>
      </c>
      <c r="D29" s="98">
        <v>3800000</v>
      </c>
      <c r="F29" s="91"/>
    </row>
    <row r="30" spans="2:10" x14ac:dyDescent="0.2">
      <c r="B30" s="17">
        <v>214</v>
      </c>
      <c r="C30" s="18" t="s">
        <v>28</v>
      </c>
      <c r="D30" s="104">
        <f>+D31+D32</f>
        <v>44519830</v>
      </c>
    </row>
    <row r="31" spans="2:10" ht="15" customHeight="1" x14ac:dyDescent="0.2">
      <c r="B31" s="15" t="s">
        <v>29</v>
      </c>
      <c r="C31" s="59" t="s">
        <v>30</v>
      </c>
      <c r="D31" s="98">
        <v>1000000</v>
      </c>
      <c r="G31" s="84"/>
      <c r="H31" s="86"/>
    </row>
    <row r="32" spans="2:10" x14ac:dyDescent="0.2">
      <c r="B32" s="19">
        <v>2142</v>
      </c>
      <c r="C32" s="60" t="s">
        <v>31</v>
      </c>
      <c r="D32" s="105">
        <f>SUM(D33:D35)</f>
        <v>43519830</v>
      </c>
      <c r="F32" s="86"/>
      <c r="G32" s="84"/>
      <c r="H32" s="84"/>
      <c r="J32" s="91"/>
    </row>
    <row r="33" spans="2:10" x14ac:dyDescent="0.2">
      <c r="B33" s="15" t="s">
        <v>32</v>
      </c>
      <c r="C33" s="59" t="s">
        <v>33</v>
      </c>
      <c r="D33" s="98">
        <v>2019830</v>
      </c>
      <c r="F33" s="84"/>
      <c r="G33" s="84"/>
      <c r="H33" s="84"/>
      <c r="J33" s="84"/>
    </row>
    <row r="34" spans="2:10" ht="14.25" customHeight="1" x14ac:dyDescent="0.2">
      <c r="B34" s="15" t="s">
        <v>34</v>
      </c>
      <c r="C34" s="59" t="s">
        <v>35</v>
      </c>
      <c r="D34" s="98">
        <v>1000000</v>
      </c>
      <c r="F34" s="84"/>
      <c r="G34" s="84"/>
      <c r="H34" s="84"/>
    </row>
    <row r="35" spans="2:10" ht="16.5" customHeight="1" x14ac:dyDescent="0.2">
      <c r="B35" s="15" t="s">
        <v>188</v>
      </c>
      <c r="C35" s="59" t="s">
        <v>197</v>
      </c>
      <c r="D35" s="98">
        <v>40500000</v>
      </c>
      <c r="F35" s="84"/>
    </row>
    <row r="36" spans="2:10" x14ac:dyDescent="0.2">
      <c r="B36" s="17">
        <v>215</v>
      </c>
      <c r="C36" s="21" t="s">
        <v>36</v>
      </c>
      <c r="D36" s="104">
        <f t="shared" ref="D36" si="8">D39+D38+D37+D40</f>
        <v>63200000</v>
      </c>
      <c r="F36" s="86"/>
    </row>
    <row r="37" spans="2:10" x14ac:dyDescent="0.2">
      <c r="B37" s="15" t="s">
        <v>37</v>
      </c>
      <c r="C37" s="16" t="s">
        <v>198</v>
      </c>
      <c r="D37" s="98">
        <v>19000000</v>
      </c>
      <c r="F37" s="93"/>
    </row>
    <row r="38" spans="2:10" x14ac:dyDescent="0.2">
      <c r="B38" s="15" t="s">
        <v>38</v>
      </c>
      <c r="C38" s="16" t="s">
        <v>199</v>
      </c>
      <c r="D38" s="98">
        <v>20000000</v>
      </c>
    </row>
    <row r="39" spans="2:10" ht="14.25" customHeight="1" x14ac:dyDescent="0.2">
      <c r="B39" s="15" t="s">
        <v>39</v>
      </c>
      <c r="C39" s="16" t="s">
        <v>200</v>
      </c>
      <c r="D39" s="121">
        <v>2200000</v>
      </c>
      <c r="E39" s="84"/>
    </row>
    <row r="40" spans="2:10" ht="24" customHeight="1" x14ac:dyDescent="0.2">
      <c r="B40" s="123" t="s">
        <v>187</v>
      </c>
      <c r="C40" s="24" t="s">
        <v>201</v>
      </c>
      <c r="D40" s="98">
        <v>22000000</v>
      </c>
    </row>
    <row r="41" spans="2:10" x14ac:dyDescent="0.2">
      <c r="B41" s="22">
        <v>22</v>
      </c>
      <c r="C41" s="23" t="s">
        <v>40</v>
      </c>
      <c r="D41" s="103">
        <f>D42+D51+D54+D57+D61+D70+D73+D79+D92</f>
        <v>145202467</v>
      </c>
    </row>
    <row r="42" spans="2:10" x14ac:dyDescent="0.2">
      <c r="B42" s="17">
        <v>221</v>
      </c>
      <c r="C42" s="18" t="s">
        <v>41</v>
      </c>
      <c r="D42" s="104">
        <f t="shared" ref="D42" si="9">D43+D44+D45+D46+D47+D48+D49+D50</f>
        <v>15990000</v>
      </c>
      <c r="G42" s="91"/>
    </row>
    <row r="43" spans="2:10" x14ac:dyDescent="0.2">
      <c r="B43" s="15" t="s">
        <v>42</v>
      </c>
      <c r="C43" s="16" t="s">
        <v>43</v>
      </c>
      <c r="D43" s="98">
        <v>300000</v>
      </c>
    </row>
    <row r="44" spans="2:10" x14ac:dyDescent="0.2">
      <c r="B44" s="15" t="s">
        <v>44</v>
      </c>
      <c r="C44" s="56" t="s">
        <v>202</v>
      </c>
      <c r="D44" s="98">
        <v>300000</v>
      </c>
    </row>
    <row r="45" spans="2:10" x14ac:dyDescent="0.2">
      <c r="B45" s="15" t="s">
        <v>45</v>
      </c>
      <c r="C45" s="63" t="s">
        <v>203</v>
      </c>
      <c r="D45" s="98">
        <v>4000000</v>
      </c>
    </row>
    <row r="46" spans="2:10" x14ac:dyDescent="0.2">
      <c r="B46" s="15" t="s">
        <v>46</v>
      </c>
      <c r="C46" s="63" t="s">
        <v>204</v>
      </c>
      <c r="D46" s="98">
        <v>20000</v>
      </c>
      <c r="G46" s="84"/>
      <c r="H46" s="91"/>
    </row>
    <row r="47" spans="2:10" x14ac:dyDescent="0.2">
      <c r="B47" s="15" t="s">
        <v>47</v>
      </c>
      <c r="C47" s="56" t="s">
        <v>205</v>
      </c>
      <c r="D47" s="98">
        <v>5100000</v>
      </c>
      <c r="G47" s="84"/>
      <c r="H47" s="91"/>
    </row>
    <row r="48" spans="2:10" x14ac:dyDescent="0.2">
      <c r="B48" s="15" t="s">
        <v>48</v>
      </c>
      <c r="C48" s="63" t="s">
        <v>49</v>
      </c>
      <c r="D48" s="98">
        <v>6170000</v>
      </c>
    </row>
    <row r="49" spans="2:6" x14ac:dyDescent="0.2">
      <c r="B49" s="15" t="s">
        <v>50</v>
      </c>
      <c r="C49" s="63" t="s">
        <v>51</v>
      </c>
      <c r="D49" s="98">
        <v>50000</v>
      </c>
    </row>
    <row r="50" spans="2:6" x14ac:dyDescent="0.2">
      <c r="B50" s="15" t="s">
        <v>52</v>
      </c>
      <c r="C50" s="63" t="s">
        <v>206</v>
      </c>
      <c r="D50" s="98">
        <v>50000</v>
      </c>
    </row>
    <row r="51" spans="2:6" x14ac:dyDescent="0.2">
      <c r="B51" s="17">
        <v>222</v>
      </c>
      <c r="C51" s="72" t="s">
        <v>53</v>
      </c>
      <c r="D51" s="104">
        <f t="shared" ref="D51" si="10">+D52+D53</f>
        <v>5395000</v>
      </c>
    </row>
    <row r="52" spans="2:6" x14ac:dyDescent="0.2">
      <c r="B52" s="25" t="s">
        <v>54</v>
      </c>
      <c r="C52" s="16" t="s">
        <v>207</v>
      </c>
      <c r="D52" s="98">
        <v>4000000</v>
      </c>
      <c r="F52" s="84"/>
    </row>
    <row r="53" spans="2:6" x14ac:dyDescent="0.2">
      <c r="B53" s="25" t="s">
        <v>55</v>
      </c>
      <c r="C53" s="16" t="s">
        <v>208</v>
      </c>
      <c r="D53" s="98">
        <v>1395000</v>
      </c>
    </row>
    <row r="54" spans="2:6" x14ac:dyDescent="0.2">
      <c r="B54" s="17">
        <v>223</v>
      </c>
      <c r="C54" s="18" t="s">
        <v>56</v>
      </c>
      <c r="D54" s="104">
        <f t="shared" ref="D54" si="11">SUM(D55:D56)</f>
        <v>6000000</v>
      </c>
    </row>
    <row r="55" spans="2:6" x14ac:dyDescent="0.2">
      <c r="B55" s="15" t="s">
        <v>57</v>
      </c>
      <c r="C55" s="16" t="s">
        <v>209</v>
      </c>
      <c r="D55" s="107">
        <v>3000000</v>
      </c>
    </row>
    <row r="56" spans="2:6" x14ac:dyDescent="0.2">
      <c r="B56" s="15" t="s">
        <v>58</v>
      </c>
      <c r="C56" s="16" t="s">
        <v>210</v>
      </c>
      <c r="D56" s="107">
        <v>3000000</v>
      </c>
    </row>
    <row r="57" spans="2:6" x14ac:dyDescent="0.2">
      <c r="B57" s="17">
        <v>224</v>
      </c>
      <c r="C57" s="18" t="s">
        <v>59</v>
      </c>
      <c r="D57" s="104">
        <f>+D58+D59+D60</f>
        <v>1750000</v>
      </c>
    </row>
    <row r="58" spans="2:6" x14ac:dyDescent="0.2">
      <c r="B58" s="15" t="s">
        <v>60</v>
      </c>
      <c r="C58" s="16" t="s">
        <v>211</v>
      </c>
      <c r="D58" s="121">
        <v>1500000</v>
      </c>
    </row>
    <row r="59" spans="2:6" x14ac:dyDescent="0.2">
      <c r="B59" s="15" t="s">
        <v>288</v>
      </c>
      <c r="C59" s="16" t="s">
        <v>289</v>
      </c>
      <c r="D59" s="121">
        <v>100000</v>
      </c>
    </row>
    <row r="60" spans="2:6" x14ac:dyDescent="0.2">
      <c r="B60" s="15" t="s">
        <v>61</v>
      </c>
      <c r="C60" s="16" t="s">
        <v>62</v>
      </c>
      <c r="D60" s="98">
        <v>150000</v>
      </c>
    </row>
    <row r="61" spans="2:6" ht="15.75" customHeight="1" x14ac:dyDescent="0.2">
      <c r="B61" s="17">
        <v>225</v>
      </c>
      <c r="C61" s="72" t="s">
        <v>63</v>
      </c>
      <c r="D61" s="104">
        <f>SUM(D62:D69)</f>
        <v>3640003</v>
      </c>
    </row>
    <row r="62" spans="2:6" ht="15" customHeight="1" x14ac:dyDescent="0.2">
      <c r="B62" s="25" t="s">
        <v>64</v>
      </c>
      <c r="C62" s="90" t="s">
        <v>212</v>
      </c>
      <c r="D62" s="98">
        <v>150000</v>
      </c>
    </row>
    <row r="63" spans="2:6" ht="28.5" customHeight="1" x14ac:dyDescent="0.2">
      <c r="B63" s="15" t="s">
        <v>189</v>
      </c>
      <c r="C63" s="73" t="s">
        <v>213</v>
      </c>
      <c r="D63" s="121">
        <v>150000</v>
      </c>
    </row>
    <row r="64" spans="2:6" ht="17.25" customHeight="1" x14ac:dyDescent="0.2">
      <c r="B64" s="15" t="s">
        <v>305</v>
      </c>
      <c r="C64" s="73" t="s">
        <v>306</v>
      </c>
      <c r="D64" s="121">
        <v>360000</v>
      </c>
    </row>
    <row r="65" spans="2:9" ht="19.5" customHeight="1" x14ac:dyDescent="0.2">
      <c r="B65" s="25" t="s">
        <v>190</v>
      </c>
      <c r="C65" s="74" t="s">
        <v>307</v>
      </c>
      <c r="D65" s="98">
        <v>270000</v>
      </c>
    </row>
    <row r="66" spans="2:9" ht="19.5" customHeight="1" x14ac:dyDescent="0.2">
      <c r="B66" s="25" t="s">
        <v>308</v>
      </c>
      <c r="C66" s="74" t="s">
        <v>310</v>
      </c>
      <c r="D66" s="98">
        <v>120000</v>
      </c>
    </row>
    <row r="67" spans="2:9" ht="21.75" customHeight="1" x14ac:dyDescent="0.2">
      <c r="B67" s="25" t="s">
        <v>290</v>
      </c>
      <c r="C67" s="74" t="s">
        <v>291</v>
      </c>
      <c r="D67" s="121">
        <v>490003</v>
      </c>
      <c r="I67" s="84"/>
    </row>
    <row r="68" spans="2:9" ht="21.75" customHeight="1" x14ac:dyDescent="0.2">
      <c r="B68" s="25" t="s">
        <v>292</v>
      </c>
      <c r="C68" s="74" t="s">
        <v>309</v>
      </c>
      <c r="D68" s="121">
        <v>100000</v>
      </c>
      <c r="I68" s="84"/>
    </row>
    <row r="69" spans="2:9" ht="16.5" customHeight="1" x14ac:dyDescent="0.2">
      <c r="B69" s="15" t="s">
        <v>65</v>
      </c>
      <c r="C69" s="73" t="s">
        <v>181</v>
      </c>
      <c r="D69" s="98">
        <v>2000000</v>
      </c>
      <c r="G69" s="84"/>
      <c r="H69" s="84"/>
      <c r="I69" s="84"/>
    </row>
    <row r="70" spans="2:9" x14ac:dyDescent="0.2">
      <c r="B70" s="17">
        <v>226</v>
      </c>
      <c r="C70" s="18" t="s">
        <v>66</v>
      </c>
      <c r="D70" s="104">
        <f t="shared" ref="D70" si="12">+D71+D72</f>
        <v>60144080</v>
      </c>
      <c r="I70" s="84"/>
    </row>
    <row r="71" spans="2:9" x14ac:dyDescent="0.2">
      <c r="B71" s="15" t="s">
        <v>67</v>
      </c>
      <c r="C71" s="16" t="s">
        <v>214</v>
      </c>
      <c r="D71" s="98">
        <v>5000000</v>
      </c>
    </row>
    <row r="72" spans="2:9" ht="18" customHeight="1" x14ac:dyDescent="0.2">
      <c r="B72" s="15" t="s">
        <v>68</v>
      </c>
      <c r="C72" s="16" t="s">
        <v>215</v>
      </c>
      <c r="D72" s="98">
        <v>55144080</v>
      </c>
    </row>
    <row r="73" spans="2:9" ht="25.5" x14ac:dyDescent="0.2">
      <c r="B73" s="17">
        <v>227</v>
      </c>
      <c r="C73" s="21" t="s">
        <v>69</v>
      </c>
      <c r="D73" s="104">
        <f t="shared" ref="D73" si="13">SUM(D74:D78)</f>
        <v>12400000</v>
      </c>
    </row>
    <row r="74" spans="2:9" ht="13.5" customHeight="1" x14ac:dyDescent="0.2">
      <c r="B74" s="15" t="s">
        <v>70</v>
      </c>
      <c r="C74" s="56" t="s">
        <v>216</v>
      </c>
      <c r="D74" s="98">
        <v>7400000</v>
      </c>
    </row>
    <row r="75" spans="2:9" ht="13.5" customHeight="1" x14ac:dyDescent="0.2">
      <c r="B75" s="15" t="s">
        <v>71</v>
      </c>
      <c r="C75" s="56" t="s">
        <v>217</v>
      </c>
      <c r="D75" s="98">
        <v>1700000</v>
      </c>
    </row>
    <row r="76" spans="2:9" ht="13.5" customHeight="1" x14ac:dyDescent="0.2">
      <c r="B76" s="15" t="s">
        <v>311</v>
      </c>
      <c r="C76" s="56" t="s">
        <v>312</v>
      </c>
      <c r="D76" s="98">
        <v>1300000</v>
      </c>
    </row>
    <row r="77" spans="2:9" ht="13.5" customHeight="1" x14ac:dyDescent="0.2">
      <c r="B77" s="15" t="s">
        <v>72</v>
      </c>
      <c r="C77" s="56" t="s">
        <v>218</v>
      </c>
      <c r="D77" s="98">
        <v>1500000</v>
      </c>
    </row>
    <row r="78" spans="2:9" ht="13.5" customHeight="1" x14ac:dyDescent="0.2">
      <c r="B78" s="15" t="s">
        <v>73</v>
      </c>
      <c r="C78" s="56" t="s">
        <v>219</v>
      </c>
      <c r="D78" s="98">
        <v>500000</v>
      </c>
    </row>
    <row r="79" spans="2:9" x14ac:dyDescent="0.2">
      <c r="B79" s="17">
        <v>228</v>
      </c>
      <c r="C79" s="58" t="s">
        <v>74</v>
      </c>
      <c r="D79" s="104">
        <f>+D80+D81+D82+D83+D84+D90</f>
        <v>28983384</v>
      </c>
    </row>
    <row r="80" spans="2:9" x14ac:dyDescent="0.2">
      <c r="B80" s="15" t="s">
        <v>75</v>
      </c>
      <c r="C80" s="16" t="s">
        <v>220</v>
      </c>
      <c r="D80" s="98">
        <v>2000000</v>
      </c>
      <c r="F80" s="86"/>
    </row>
    <row r="81" spans="2:7" x14ac:dyDescent="0.2">
      <c r="B81" s="15" t="s">
        <v>76</v>
      </c>
      <c r="C81" s="24" t="s">
        <v>221</v>
      </c>
      <c r="D81" s="98">
        <v>400000</v>
      </c>
    </row>
    <row r="82" spans="2:7" x14ac:dyDescent="0.2">
      <c r="B82" s="15" t="s">
        <v>77</v>
      </c>
      <c r="C82" s="24" t="s">
        <v>222</v>
      </c>
      <c r="D82" s="98">
        <v>7353384</v>
      </c>
      <c r="F82" s="86"/>
    </row>
    <row r="83" spans="2:7" x14ac:dyDescent="0.2">
      <c r="B83" s="120" t="s">
        <v>293</v>
      </c>
      <c r="C83" s="24" t="s">
        <v>294</v>
      </c>
      <c r="D83" s="121">
        <v>200000</v>
      </c>
    </row>
    <row r="84" spans="2:7" x14ac:dyDescent="0.2">
      <c r="B84" s="28">
        <v>2287</v>
      </c>
      <c r="C84" s="29" t="s">
        <v>78</v>
      </c>
      <c r="D84" s="105">
        <f>+D85+D86+D87+D88+D89</f>
        <v>11130000</v>
      </c>
    </row>
    <row r="85" spans="2:7" x14ac:dyDescent="0.2">
      <c r="B85" s="25" t="s">
        <v>295</v>
      </c>
      <c r="C85" s="26" t="s">
        <v>78</v>
      </c>
      <c r="D85" s="98">
        <v>100000</v>
      </c>
    </row>
    <row r="86" spans="2:7" x14ac:dyDescent="0.2">
      <c r="B86" s="15" t="s">
        <v>79</v>
      </c>
      <c r="C86" s="16" t="s">
        <v>223</v>
      </c>
      <c r="D86" s="98">
        <v>1000000</v>
      </c>
    </row>
    <row r="87" spans="2:7" x14ac:dyDescent="0.2">
      <c r="B87" s="15" t="s">
        <v>80</v>
      </c>
      <c r="C87" s="16" t="s">
        <v>320</v>
      </c>
      <c r="D87" s="98">
        <v>7030000</v>
      </c>
      <c r="F87" s="86"/>
    </row>
    <row r="88" spans="2:7" x14ac:dyDescent="0.2">
      <c r="B88" s="15" t="s">
        <v>81</v>
      </c>
      <c r="C88" s="30" t="s">
        <v>225</v>
      </c>
      <c r="D88" s="98">
        <v>1000000</v>
      </c>
      <c r="G88" s="86"/>
    </row>
    <row r="89" spans="2:7" x14ac:dyDescent="0.2">
      <c r="B89" s="15" t="s">
        <v>82</v>
      </c>
      <c r="C89" s="16" t="s">
        <v>226</v>
      </c>
      <c r="D89" s="98">
        <v>2000000</v>
      </c>
    </row>
    <row r="90" spans="2:7" x14ac:dyDescent="0.2">
      <c r="B90" s="19">
        <v>2288</v>
      </c>
      <c r="C90" s="20" t="s">
        <v>83</v>
      </c>
      <c r="D90" s="105">
        <f t="shared" ref="D90" si="14">+D91</f>
        <v>7900000</v>
      </c>
    </row>
    <row r="91" spans="2:7" x14ac:dyDescent="0.2">
      <c r="B91" s="15" t="s">
        <v>84</v>
      </c>
      <c r="C91" s="16" t="s">
        <v>85</v>
      </c>
      <c r="D91" s="98">
        <v>7900000</v>
      </c>
    </row>
    <row r="92" spans="2:7" x14ac:dyDescent="0.2">
      <c r="B92" s="22">
        <v>229</v>
      </c>
      <c r="C92" s="23" t="s">
        <v>227</v>
      </c>
      <c r="D92" s="103">
        <f>+D93+D95</f>
        <v>10900000</v>
      </c>
    </row>
    <row r="93" spans="2:7" s="57" customFormat="1" x14ac:dyDescent="0.2">
      <c r="B93" s="17">
        <v>2291</v>
      </c>
      <c r="C93" s="18" t="s">
        <v>321</v>
      </c>
      <c r="D93" s="104">
        <f>+D94</f>
        <v>1000000</v>
      </c>
    </row>
    <row r="94" spans="2:7" s="57" customFormat="1" x14ac:dyDescent="0.2">
      <c r="B94" s="15" t="s">
        <v>322</v>
      </c>
      <c r="C94" s="16" t="s">
        <v>321</v>
      </c>
      <c r="D94" s="98">
        <v>1000000</v>
      </c>
    </row>
    <row r="95" spans="2:7" s="57" customFormat="1" x14ac:dyDescent="0.2">
      <c r="B95" s="17">
        <v>2292</v>
      </c>
      <c r="C95" s="18" t="s">
        <v>323</v>
      </c>
      <c r="D95" s="104">
        <f>+D96+D97</f>
        <v>9900000</v>
      </c>
    </row>
    <row r="96" spans="2:7" x14ac:dyDescent="0.2">
      <c r="B96" s="120" t="s">
        <v>317</v>
      </c>
      <c r="C96" s="16" t="s">
        <v>316</v>
      </c>
      <c r="D96" s="121">
        <v>6000000</v>
      </c>
    </row>
    <row r="97" spans="2:6" x14ac:dyDescent="0.2">
      <c r="B97" s="15" t="s">
        <v>86</v>
      </c>
      <c r="C97" s="16" t="s">
        <v>228</v>
      </c>
      <c r="D97" s="98">
        <v>3900000</v>
      </c>
    </row>
    <row r="98" spans="2:6" x14ac:dyDescent="0.2">
      <c r="B98" s="22">
        <v>23</v>
      </c>
      <c r="C98" s="23" t="s">
        <v>87</v>
      </c>
      <c r="D98" s="103">
        <f>+D99+D105+D110+D116+D118+D123+D140+D148</f>
        <v>32521999</v>
      </c>
    </row>
    <row r="99" spans="2:6" x14ac:dyDescent="0.2">
      <c r="B99" s="17">
        <v>231</v>
      </c>
      <c r="C99" s="21" t="s">
        <v>88</v>
      </c>
      <c r="D99" s="104">
        <f t="shared" ref="D99" si="15">+D100+D101</f>
        <v>3121000</v>
      </c>
    </row>
    <row r="100" spans="2:6" x14ac:dyDescent="0.2">
      <c r="B100" s="15" t="s">
        <v>89</v>
      </c>
      <c r="C100" s="16" t="s">
        <v>229</v>
      </c>
      <c r="D100" s="98">
        <v>2721000</v>
      </c>
    </row>
    <row r="101" spans="2:6" x14ac:dyDescent="0.2">
      <c r="B101" s="19">
        <v>2313</v>
      </c>
      <c r="C101" s="20" t="s">
        <v>90</v>
      </c>
      <c r="D101" s="105">
        <f t="shared" ref="D101" si="16">SUM(D102:D104)</f>
        <v>400000</v>
      </c>
    </row>
    <row r="102" spans="2:6" x14ac:dyDescent="0.2">
      <c r="B102" s="15" t="s">
        <v>91</v>
      </c>
      <c r="C102" s="16" t="s">
        <v>230</v>
      </c>
      <c r="D102" s="98">
        <v>50000</v>
      </c>
      <c r="F102" s="86"/>
    </row>
    <row r="103" spans="2:6" x14ac:dyDescent="0.2">
      <c r="B103" s="25" t="s">
        <v>92</v>
      </c>
      <c r="C103" s="26" t="s">
        <v>231</v>
      </c>
      <c r="D103" s="98">
        <v>50000</v>
      </c>
    </row>
    <row r="104" spans="2:6" x14ac:dyDescent="0.2">
      <c r="B104" s="25" t="s">
        <v>93</v>
      </c>
      <c r="C104" s="26" t="s">
        <v>232</v>
      </c>
      <c r="D104" s="98">
        <v>300000</v>
      </c>
      <c r="F104" s="84"/>
    </row>
    <row r="105" spans="2:6" ht="18" customHeight="1" x14ac:dyDescent="0.2">
      <c r="B105" s="17">
        <v>232</v>
      </c>
      <c r="C105" s="75" t="s">
        <v>94</v>
      </c>
      <c r="D105" s="104">
        <f t="shared" ref="D105" si="17">SUM(D106:D109)</f>
        <v>550000</v>
      </c>
      <c r="F105" s="84"/>
    </row>
    <row r="106" spans="2:6" x14ac:dyDescent="0.2">
      <c r="B106" s="15" t="s">
        <v>95</v>
      </c>
      <c r="C106" s="16" t="s">
        <v>233</v>
      </c>
      <c r="D106" s="98">
        <v>50000</v>
      </c>
      <c r="F106" s="84"/>
    </row>
    <row r="107" spans="2:6" x14ac:dyDescent="0.2">
      <c r="B107" s="25" t="s">
        <v>96</v>
      </c>
      <c r="C107" s="16" t="s">
        <v>234</v>
      </c>
      <c r="D107" s="98">
        <v>200000</v>
      </c>
      <c r="F107" s="84"/>
    </row>
    <row r="108" spans="2:6" x14ac:dyDescent="0.2">
      <c r="B108" s="15" t="s">
        <v>97</v>
      </c>
      <c r="C108" s="16" t="s">
        <v>235</v>
      </c>
      <c r="D108" s="98">
        <v>200000</v>
      </c>
      <c r="F108" s="84"/>
    </row>
    <row r="109" spans="2:6" x14ac:dyDescent="0.2">
      <c r="B109" s="25" t="s">
        <v>98</v>
      </c>
      <c r="C109" s="16" t="s">
        <v>99</v>
      </c>
      <c r="D109" s="98">
        <v>100000</v>
      </c>
      <c r="F109" s="84"/>
    </row>
    <row r="110" spans="2:6" x14ac:dyDescent="0.2">
      <c r="B110" s="17">
        <v>233</v>
      </c>
      <c r="C110" s="58" t="s">
        <v>236</v>
      </c>
      <c r="D110" s="104">
        <f t="shared" ref="D110" si="18">SUM(D111:D115)</f>
        <v>1051000</v>
      </c>
      <c r="F110" s="84"/>
    </row>
    <row r="111" spans="2:6" x14ac:dyDescent="0.2">
      <c r="B111" s="15" t="s">
        <v>100</v>
      </c>
      <c r="C111" s="16" t="s">
        <v>237</v>
      </c>
      <c r="D111" s="98">
        <v>500000</v>
      </c>
      <c r="F111" s="84"/>
    </row>
    <row r="112" spans="2:6" x14ac:dyDescent="0.2">
      <c r="B112" s="15" t="s">
        <v>101</v>
      </c>
      <c r="C112" s="30" t="s">
        <v>238</v>
      </c>
      <c r="D112" s="98">
        <v>200000</v>
      </c>
      <c r="F112" s="84"/>
    </row>
    <row r="113" spans="2:8" x14ac:dyDescent="0.2">
      <c r="B113" s="15" t="s">
        <v>102</v>
      </c>
      <c r="C113" s="16" t="s">
        <v>239</v>
      </c>
      <c r="D113" s="98">
        <v>200000</v>
      </c>
      <c r="F113" s="84"/>
    </row>
    <row r="114" spans="2:8" x14ac:dyDescent="0.2">
      <c r="B114" s="15" t="s">
        <v>103</v>
      </c>
      <c r="C114" s="16" t="s">
        <v>240</v>
      </c>
      <c r="D114" s="98">
        <v>100000</v>
      </c>
      <c r="F114" s="84"/>
    </row>
    <row r="115" spans="2:8" x14ac:dyDescent="0.2">
      <c r="B115" s="25" t="s">
        <v>104</v>
      </c>
      <c r="C115" s="16" t="s">
        <v>241</v>
      </c>
      <c r="D115" s="98">
        <v>51000</v>
      </c>
      <c r="F115" s="84"/>
    </row>
    <row r="116" spans="2:8" x14ac:dyDescent="0.2">
      <c r="B116" s="17">
        <v>234</v>
      </c>
      <c r="C116" s="75" t="s">
        <v>105</v>
      </c>
      <c r="D116" s="104">
        <f t="shared" ref="D116" si="19">+D117</f>
        <v>100000</v>
      </c>
      <c r="F116" s="84"/>
    </row>
    <row r="117" spans="2:8" x14ac:dyDescent="0.2">
      <c r="B117" s="25" t="s">
        <v>106</v>
      </c>
      <c r="C117" s="26" t="s">
        <v>242</v>
      </c>
      <c r="D117" s="98">
        <v>100000</v>
      </c>
      <c r="F117" s="84"/>
    </row>
    <row r="118" spans="2:8" x14ac:dyDescent="0.2">
      <c r="B118" s="17">
        <v>235</v>
      </c>
      <c r="C118" s="58" t="s">
        <v>185</v>
      </c>
      <c r="D118" s="104">
        <f t="shared" ref="D118" si="20">+D119+D120+D121+D122</f>
        <v>1199000</v>
      </c>
      <c r="F118" s="84"/>
    </row>
    <row r="119" spans="2:8" x14ac:dyDescent="0.2">
      <c r="B119" s="25" t="s">
        <v>107</v>
      </c>
      <c r="C119" s="26" t="s">
        <v>243</v>
      </c>
      <c r="D119" s="98">
        <v>50000</v>
      </c>
      <c r="F119" s="84"/>
    </row>
    <row r="120" spans="2:8" x14ac:dyDescent="0.2">
      <c r="B120" s="15" t="s">
        <v>108</v>
      </c>
      <c r="C120" s="16" t="s">
        <v>244</v>
      </c>
      <c r="D120" s="98">
        <v>500000</v>
      </c>
      <c r="F120" s="91"/>
      <c r="G120" s="84"/>
      <c r="H120" s="91"/>
    </row>
    <row r="121" spans="2:8" x14ac:dyDescent="0.2">
      <c r="B121" s="15" t="s">
        <v>109</v>
      </c>
      <c r="C121" s="16" t="s">
        <v>245</v>
      </c>
      <c r="D121" s="98">
        <v>50000</v>
      </c>
      <c r="F121" s="91"/>
    </row>
    <row r="122" spans="2:8" x14ac:dyDescent="0.2">
      <c r="B122" s="15" t="s">
        <v>110</v>
      </c>
      <c r="C122" s="30" t="s">
        <v>183</v>
      </c>
      <c r="D122" s="98">
        <v>599000</v>
      </c>
    </row>
    <row r="123" spans="2:8" x14ac:dyDescent="0.2">
      <c r="B123" s="17">
        <v>236</v>
      </c>
      <c r="C123" s="21" t="s">
        <v>184</v>
      </c>
      <c r="D123" s="104">
        <f>+D124+D128+D132+D135+D138</f>
        <v>1800000</v>
      </c>
    </row>
    <row r="124" spans="2:8" x14ac:dyDescent="0.2">
      <c r="B124" s="28">
        <v>2361</v>
      </c>
      <c r="C124" s="31" t="s">
        <v>111</v>
      </c>
      <c r="D124" s="105">
        <f t="shared" ref="D124" si="21">SUM(D125:D127)</f>
        <v>300000</v>
      </c>
    </row>
    <row r="125" spans="2:8" x14ac:dyDescent="0.2">
      <c r="B125" s="15" t="s">
        <v>112</v>
      </c>
      <c r="C125" s="16" t="s">
        <v>246</v>
      </c>
      <c r="D125" s="98">
        <v>100000</v>
      </c>
    </row>
    <row r="126" spans="2:8" x14ac:dyDescent="0.2">
      <c r="B126" s="15" t="s">
        <v>113</v>
      </c>
      <c r="C126" s="16" t="s">
        <v>247</v>
      </c>
      <c r="D126" s="98">
        <v>100000</v>
      </c>
    </row>
    <row r="127" spans="2:8" x14ac:dyDescent="0.2">
      <c r="B127" s="15" t="s">
        <v>114</v>
      </c>
      <c r="C127" s="16" t="s">
        <v>248</v>
      </c>
      <c r="D127" s="98">
        <v>100000</v>
      </c>
    </row>
    <row r="128" spans="2:8" x14ac:dyDescent="0.2">
      <c r="B128" s="28">
        <v>2362</v>
      </c>
      <c r="C128" s="29" t="s">
        <v>115</v>
      </c>
      <c r="D128" s="105">
        <f t="shared" ref="D128" si="22">SUM(D129:D131)</f>
        <v>300000</v>
      </c>
    </row>
    <row r="129" spans="2:6" x14ac:dyDescent="0.2">
      <c r="B129" s="15" t="s">
        <v>116</v>
      </c>
      <c r="C129" s="16" t="s">
        <v>249</v>
      </c>
      <c r="D129" s="98">
        <v>100000</v>
      </c>
      <c r="F129" s="86"/>
    </row>
    <row r="130" spans="2:6" x14ac:dyDescent="0.2">
      <c r="B130" s="15" t="s">
        <v>117</v>
      </c>
      <c r="C130" s="16" t="s">
        <v>250</v>
      </c>
      <c r="D130" s="98">
        <v>100000</v>
      </c>
    </row>
    <row r="131" spans="2:6" x14ac:dyDescent="0.2">
      <c r="B131" s="15" t="s">
        <v>118</v>
      </c>
      <c r="C131" s="16" t="s">
        <v>251</v>
      </c>
      <c r="D131" s="98">
        <v>100000</v>
      </c>
    </row>
    <row r="132" spans="2:6" x14ac:dyDescent="0.2">
      <c r="B132" s="28">
        <v>2363</v>
      </c>
      <c r="C132" s="29" t="s">
        <v>119</v>
      </c>
      <c r="D132" s="105">
        <f>+D133+D134</f>
        <v>900000</v>
      </c>
    </row>
    <row r="133" spans="2:6" ht="16.5" customHeight="1" x14ac:dyDescent="0.2">
      <c r="B133" s="15" t="s">
        <v>120</v>
      </c>
      <c r="C133" s="63" t="s">
        <v>252</v>
      </c>
      <c r="D133" s="98">
        <v>800000</v>
      </c>
    </row>
    <row r="134" spans="2:6" ht="16.5" customHeight="1" x14ac:dyDescent="0.2">
      <c r="B134" s="120" t="s">
        <v>296</v>
      </c>
      <c r="C134" s="63" t="s">
        <v>297</v>
      </c>
      <c r="D134" s="121">
        <v>100000</v>
      </c>
    </row>
    <row r="135" spans="2:6" x14ac:dyDescent="0.2">
      <c r="B135" s="28">
        <v>2364</v>
      </c>
      <c r="C135" s="29" t="s">
        <v>121</v>
      </c>
      <c r="D135" s="105">
        <f t="shared" ref="D135" si="23">+D136+D137</f>
        <v>200000</v>
      </c>
    </row>
    <row r="136" spans="2:6" ht="13.5" customHeight="1" x14ac:dyDescent="0.2">
      <c r="B136" s="15" t="s">
        <v>122</v>
      </c>
      <c r="C136" s="16" t="s">
        <v>253</v>
      </c>
      <c r="D136" s="98">
        <v>100000</v>
      </c>
    </row>
    <row r="137" spans="2:6" ht="14.25" customHeight="1" x14ac:dyDescent="0.2">
      <c r="B137" s="15" t="s">
        <v>123</v>
      </c>
      <c r="C137" s="16" t="s">
        <v>254</v>
      </c>
      <c r="D137" s="98">
        <v>100000</v>
      </c>
    </row>
    <row r="138" spans="2:6" ht="17.25" customHeight="1" x14ac:dyDescent="0.2">
      <c r="B138" s="28">
        <v>2369</v>
      </c>
      <c r="C138" s="29" t="s">
        <v>124</v>
      </c>
      <c r="D138" s="105">
        <f t="shared" ref="D138" si="24">+D139</f>
        <v>100000</v>
      </c>
    </row>
    <row r="139" spans="2:6" ht="17.25" customHeight="1" x14ac:dyDescent="0.2">
      <c r="B139" s="25" t="s">
        <v>125</v>
      </c>
      <c r="C139" s="26" t="s">
        <v>255</v>
      </c>
      <c r="D139" s="98">
        <v>100000</v>
      </c>
    </row>
    <row r="140" spans="2:6" ht="25.5" x14ac:dyDescent="0.2">
      <c r="B140" s="17">
        <v>237</v>
      </c>
      <c r="C140" s="21" t="s">
        <v>126</v>
      </c>
      <c r="D140" s="104">
        <f t="shared" ref="D140" si="25">+D141+D145</f>
        <v>15100000</v>
      </c>
    </row>
    <row r="141" spans="2:6" x14ac:dyDescent="0.2">
      <c r="B141" s="28">
        <v>2371</v>
      </c>
      <c r="C141" s="29" t="s">
        <v>127</v>
      </c>
      <c r="D141" s="108">
        <f t="shared" ref="D141" si="26">SUM(D142:D144)</f>
        <v>14700000</v>
      </c>
    </row>
    <row r="142" spans="2:6" x14ac:dyDescent="0.2">
      <c r="B142" s="15" t="s">
        <v>128</v>
      </c>
      <c r="C142" s="16" t="s">
        <v>129</v>
      </c>
      <c r="D142" s="98">
        <v>7400000</v>
      </c>
    </row>
    <row r="143" spans="2:6" x14ac:dyDescent="0.2">
      <c r="B143" s="15" t="s">
        <v>130</v>
      </c>
      <c r="C143" s="16" t="s">
        <v>131</v>
      </c>
      <c r="D143" s="98">
        <v>7200000</v>
      </c>
    </row>
    <row r="144" spans="2:6" x14ac:dyDescent="0.2">
      <c r="B144" s="15" t="s">
        <v>132</v>
      </c>
      <c r="C144" s="16" t="s">
        <v>133</v>
      </c>
      <c r="D144" s="98">
        <v>100000</v>
      </c>
    </row>
    <row r="145" spans="2:8" x14ac:dyDescent="0.2">
      <c r="B145" s="28">
        <v>2372</v>
      </c>
      <c r="C145" s="29" t="s">
        <v>134</v>
      </c>
      <c r="D145" s="108">
        <f>+D146+D147</f>
        <v>400000</v>
      </c>
    </row>
    <row r="146" spans="2:8" x14ac:dyDescent="0.2">
      <c r="B146" s="25" t="s">
        <v>135</v>
      </c>
      <c r="C146" s="62" t="s">
        <v>256</v>
      </c>
      <c r="D146" s="98">
        <v>300000</v>
      </c>
    </row>
    <row r="147" spans="2:8" ht="16.5" customHeight="1" x14ac:dyDescent="0.2">
      <c r="B147" s="15" t="s">
        <v>298</v>
      </c>
      <c r="C147" s="56" t="s">
        <v>299</v>
      </c>
      <c r="D147" s="98">
        <v>100000</v>
      </c>
    </row>
    <row r="148" spans="2:8" x14ac:dyDescent="0.2">
      <c r="B148" s="17">
        <v>239</v>
      </c>
      <c r="C148" s="58" t="s">
        <v>257</v>
      </c>
      <c r="D148" s="104">
        <f>+D149+D150+D151+D152+D153+D154+D155+D156</f>
        <v>9600999</v>
      </c>
    </row>
    <row r="149" spans="2:8" x14ac:dyDescent="0.2">
      <c r="B149" s="15" t="s">
        <v>136</v>
      </c>
      <c r="C149" s="56" t="s">
        <v>258</v>
      </c>
      <c r="D149" s="98">
        <v>800000</v>
      </c>
      <c r="F149" s="84"/>
      <c r="G149" s="86"/>
    </row>
    <row r="150" spans="2:8" ht="16.5" customHeight="1" x14ac:dyDescent="0.2">
      <c r="B150" s="15" t="s">
        <v>137</v>
      </c>
      <c r="C150" s="56" t="s">
        <v>259</v>
      </c>
      <c r="D150" s="98">
        <v>7600000</v>
      </c>
    </row>
    <row r="151" spans="2:8" x14ac:dyDescent="0.2">
      <c r="B151" s="15" t="s">
        <v>138</v>
      </c>
      <c r="C151" s="63" t="s">
        <v>260</v>
      </c>
      <c r="D151" s="98">
        <v>100000</v>
      </c>
    </row>
    <row r="152" spans="2:8" ht="15.75" customHeight="1" x14ac:dyDescent="0.2">
      <c r="B152" s="25" t="s">
        <v>139</v>
      </c>
      <c r="C152" s="62" t="s">
        <v>261</v>
      </c>
      <c r="D152" s="98">
        <v>50999</v>
      </c>
    </row>
    <row r="153" spans="2:8" x14ac:dyDescent="0.2">
      <c r="B153" s="25" t="s">
        <v>140</v>
      </c>
      <c r="C153" s="62" t="s">
        <v>262</v>
      </c>
      <c r="D153" s="98">
        <v>50000</v>
      </c>
    </row>
    <row r="154" spans="2:8" ht="16.5" customHeight="1" x14ac:dyDescent="0.2">
      <c r="B154" s="15" t="s">
        <v>141</v>
      </c>
      <c r="C154" s="56" t="s">
        <v>263</v>
      </c>
      <c r="D154" s="98">
        <v>800000</v>
      </c>
    </row>
    <row r="155" spans="2:8" ht="16.5" customHeight="1" x14ac:dyDescent="0.2">
      <c r="B155" s="15" t="s">
        <v>300</v>
      </c>
      <c r="C155" s="56" t="s">
        <v>302</v>
      </c>
      <c r="D155" s="121">
        <v>100000</v>
      </c>
    </row>
    <row r="156" spans="2:8" ht="16.5" customHeight="1" x14ac:dyDescent="0.2">
      <c r="B156" s="15" t="s">
        <v>301</v>
      </c>
      <c r="C156" s="56" t="s">
        <v>303</v>
      </c>
      <c r="D156" s="121">
        <v>100000</v>
      </c>
    </row>
    <row r="157" spans="2:8" x14ac:dyDescent="0.2">
      <c r="B157" s="22">
        <v>24</v>
      </c>
      <c r="C157" s="32" t="s">
        <v>142</v>
      </c>
      <c r="D157" s="103">
        <f t="shared" ref="D157" si="27">+D158</f>
        <v>2280154</v>
      </c>
    </row>
    <row r="158" spans="2:8" ht="25.5" x14ac:dyDescent="0.2">
      <c r="B158" s="17">
        <v>241</v>
      </c>
      <c r="C158" s="58" t="s">
        <v>282</v>
      </c>
      <c r="D158" s="109">
        <f>+D159+D160+D161</f>
        <v>2280154</v>
      </c>
      <c r="F158" s="86"/>
    </row>
    <row r="159" spans="2:8" ht="18.75" customHeight="1" x14ac:dyDescent="0.2">
      <c r="B159" s="15" t="s">
        <v>144</v>
      </c>
      <c r="C159" s="56" t="s">
        <v>264</v>
      </c>
      <c r="D159" s="98">
        <v>1000000</v>
      </c>
    </row>
    <row r="160" spans="2:8" ht="24" customHeight="1" x14ac:dyDescent="0.2">
      <c r="B160" s="15" t="s">
        <v>318</v>
      </c>
      <c r="C160" s="124" t="s">
        <v>278</v>
      </c>
      <c r="D160" s="98">
        <v>1000000</v>
      </c>
      <c r="E160" s="84"/>
      <c r="F160" s="84"/>
      <c r="G160" s="91"/>
      <c r="H160" s="91"/>
    </row>
    <row r="161" spans="2:5" ht="25.5" x14ac:dyDescent="0.2">
      <c r="B161" s="15" t="s">
        <v>304</v>
      </c>
      <c r="C161" s="124" t="s">
        <v>324</v>
      </c>
      <c r="D161" s="121">
        <v>280154</v>
      </c>
    </row>
    <row r="162" spans="2:5" ht="27" customHeight="1" x14ac:dyDescent="0.2">
      <c r="B162" s="22">
        <v>26</v>
      </c>
      <c r="C162" s="76" t="s">
        <v>147</v>
      </c>
      <c r="D162" s="103">
        <f>+D163+D168+D171+D174+D177</f>
        <v>17807067</v>
      </c>
      <c r="E162" s="86"/>
    </row>
    <row r="163" spans="2:5" ht="15" customHeight="1" x14ac:dyDescent="0.2">
      <c r="B163" s="17">
        <v>261</v>
      </c>
      <c r="C163" s="58" t="s">
        <v>148</v>
      </c>
      <c r="D163" s="104">
        <f t="shared" ref="D163" si="28">+D164+D165+D166+D167</f>
        <v>7207067</v>
      </c>
    </row>
    <row r="164" spans="2:5" x14ac:dyDescent="0.2">
      <c r="B164" s="15" t="s">
        <v>149</v>
      </c>
      <c r="C164" s="56" t="s">
        <v>265</v>
      </c>
      <c r="D164" s="98">
        <v>224934</v>
      </c>
    </row>
    <row r="165" spans="2:5" ht="17.25" customHeight="1" x14ac:dyDescent="0.2">
      <c r="B165" s="15" t="s">
        <v>150</v>
      </c>
      <c r="C165" s="56" t="s">
        <v>266</v>
      </c>
      <c r="D165" s="98">
        <v>6582133</v>
      </c>
    </row>
    <row r="166" spans="2:5" ht="18" customHeight="1" x14ac:dyDescent="0.2">
      <c r="B166" s="15" t="s">
        <v>151</v>
      </c>
      <c r="C166" s="56" t="s">
        <v>152</v>
      </c>
      <c r="D166" s="98">
        <v>200000</v>
      </c>
    </row>
    <row r="167" spans="2:5" ht="18.75" customHeight="1" x14ac:dyDescent="0.2">
      <c r="B167" s="15" t="s">
        <v>153</v>
      </c>
      <c r="C167" s="56" t="s">
        <v>267</v>
      </c>
      <c r="D167" s="98">
        <v>200000</v>
      </c>
    </row>
    <row r="168" spans="2:5" ht="25.5" x14ac:dyDescent="0.2">
      <c r="B168" s="17">
        <v>262</v>
      </c>
      <c r="C168" s="58" t="s">
        <v>186</v>
      </c>
      <c r="D168" s="104">
        <f t="shared" ref="D168" si="29">+D169+D170</f>
        <v>100000</v>
      </c>
    </row>
    <row r="169" spans="2:5" ht="18" customHeight="1" x14ac:dyDescent="0.2">
      <c r="B169" s="15" t="s">
        <v>154</v>
      </c>
      <c r="C169" s="56" t="s">
        <v>268</v>
      </c>
      <c r="D169" s="98">
        <v>50000</v>
      </c>
    </row>
    <row r="170" spans="2:5" ht="19.5" customHeight="1" x14ac:dyDescent="0.2">
      <c r="B170" s="15" t="s">
        <v>155</v>
      </c>
      <c r="C170" s="56" t="s">
        <v>269</v>
      </c>
      <c r="D170" s="98">
        <v>50000</v>
      </c>
    </row>
    <row r="171" spans="2:5" x14ac:dyDescent="0.2">
      <c r="B171" s="77">
        <v>264</v>
      </c>
      <c r="C171" s="21" t="s">
        <v>156</v>
      </c>
      <c r="D171" s="110">
        <f t="shared" ref="D171" si="30">+D172+D173</f>
        <v>3500000</v>
      </c>
    </row>
    <row r="172" spans="2:5" ht="18.75" customHeight="1" x14ac:dyDescent="0.2">
      <c r="B172" s="15" t="s">
        <v>157</v>
      </c>
      <c r="C172" s="24" t="s">
        <v>270</v>
      </c>
      <c r="D172" s="98">
        <v>3400000</v>
      </c>
    </row>
    <row r="173" spans="2:5" ht="16.5" customHeight="1" x14ac:dyDescent="0.2">
      <c r="B173" s="25" t="s">
        <v>158</v>
      </c>
      <c r="C173" s="27" t="s">
        <v>271</v>
      </c>
      <c r="D173" s="98">
        <v>100000</v>
      </c>
    </row>
    <row r="174" spans="2:5" x14ac:dyDescent="0.2">
      <c r="B174" s="17">
        <v>265</v>
      </c>
      <c r="C174" s="58" t="s">
        <v>159</v>
      </c>
      <c r="D174" s="104">
        <f t="shared" ref="D174" si="31">+D175+D176</f>
        <v>2000000</v>
      </c>
    </row>
    <row r="175" spans="2:5" x14ac:dyDescent="0.2">
      <c r="B175" s="25" t="s">
        <v>160</v>
      </c>
      <c r="C175" s="62" t="s">
        <v>272</v>
      </c>
      <c r="D175" s="98">
        <v>1500000</v>
      </c>
    </row>
    <row r="176" spans="2:5" x14ac:dyDescent="0.2">
      <c r="B176" s="25" t="s">
        <v>161</v>
      </c>
      <c r="C176" s="62" t="s">
        <v>273</v>
      </c>
      <c r="D176" s="98">
        <v>500000</v>
      </c>
    </row>
    <row r="177" spans="2:7" x14ac:dyDescent="0.2">
      <c r="B177" s="17">
        <v>268</v>
      </c>
      <c r="C177" s="58" t="s">
        <v>162</v>
      </c>
      <c r="D177" s="104">
        <f t="shared" ref="D177" si="32">+D178</f>
        <v>5000000</v>
      </c>
    </row>
    <row r="178" spans="2:7" ht="22.5" customHeight="1" x14ac:dyDescent="0.2">
      <c r="B178" s="25" t="s">
        <v>163</v>
      </c>
      <c r="C178" s="62" t="s">
        <v>274</v>
      </c>
      <c r="D178" s="98">
        <v>5000000</v>
      </c>
    </row>
    <row r="179" spans="2:7" ht="22.5" customHeight="1" x14ac:dyDescent="0.2">
      <c r="B179" s="22">
        <v>27</v>
      </c>
      <c r="C179" s="76" t="s">
        <v>313</v>
      </c>
      <c r="D179" s="103">
        <f>SUM(D180:D181)</f>
        <v>220125275</v>
      </c>
    </row>
    <row r="180" spans="2:7" ht="22.5" customHeight="1" x14ac:dyDescent="0.2">
      <c r="B180" s="25" t="s">
        <v>314</v>
      </c>
      <c r="C180" s="62" t="s">
        <v>315</v>
      </c>
      <c r="D180" s="98">
        <v>205758868</v>
      </c>
    </row>
    <row r="181" spans="2:7" ht="22.5" customHeight="1" x14ac:dyDescent="0.2">
      <c r="B181" s="15" t="s">
        <v>325</v>
      </c>
      <c r="C181" s="56" t="s">
        <v>326</v>
      </c>
      <c r="D181" s="98">
        <v>14366407</v>
      </c>
    </row>
    <row r="182" spans="2:7" x14ac:dyDescent="0.2">
      <c r="B182" s="33"/>
      <c r="C182" s="34"/>
      <c r="D182" s="111"/>
    </row>
    <row r="183" spans="2:7" x14ac:dyDescent="0.2">
      <c r="B183" s="78"/>
      <c r="C183" s="36" t="s">
        <v>164</v>
      </c>
      <c r="D183" s="112">
        <f>+D5+D41+D98+D157+D162+D179</f>
        <v>1025450854</v>
      </c>
      <c r="E183" s="86"/>
    </row>
    <row r="184" spans="2:7" x14ac:dyDescent="0.2">
      <c r="B184" s="37"/>
      <c r="C184" s="38"/>
      <c r="D184" s="113"/>
    </row>
    <row r="185" spans="2:7" ht="25.5" x14ac:dyDescent="0.2">
      <c r="B185" s="70" t="s">
        <v>165</v>
      </c>
      <c r="C185" s="39" t="s">
        <v>166</v>
      </c>
      <c r="D185" s="102">
        <f t="shared" ref="D185" si="33">+D186</f>
        <v>21120000</v>
      </c>
      <c r="G185" s="86"/>
    </row>
    <row r="186" spans="2:7" ht="25.5" x14ac:dyDescent="0.2">
      <c r="B186" s="79" t="s">
        <v>167</v>
      </c>
      <c r="C186" s="41" t="s">
        <v>168</v>
      </c>
      <c r="D186" s="104">
        <f>+D187+D197</f>
        <v>21120000</v>
      </c>
    </row>
    <row r="187" spans="2:7" ht="21" customHeight="1" x14ac:dyDescent="0.2">
      <c r="B187" s="4">
        <v>21</v>
      </c>
      <c r="C187" s="42" t="s">
        <v>4</v>
      </c>
      <c r="D187" s="103">
        <f t="shared" ref="D187" si="34">+D188+D193</f>
        <v>20120000</v>
      </c>
    </row>
    <row r="188" spans="2:7" x14ac:dyDescent="0.2">
      <c r="B188" s="6" t="s">
        <v>169</v>
      </c>
      <c r="C188" s="43" t="s">
        <v>5</v>
      </c>
      <c r="D188" s="104">
        <f>+D189+D191</f>
        <v>17500000</v>
      </c>
    </row>
    <row r="189" spans="2:7" x14ac:dyDescent="0.2">
      <c r="B189" s="8" t="s">
        <v>170</v>
      </c>
      <c r="C189" s="13" t="s">
        <v>6</v>
      </c>
      <c r="D189" s="105">
        <f>+D190</f>
        <v>16200000</v>
      </c>
    </row>
    <row r="190" spans="2:7" x14ac:dyDescent="0.2">
      <c r="B190" s="10" t="s">
        <v>7</v>
      </c>
      <c r="C190" s="12" t="s">
        <v>191</v>
      </c>
      <c r="D190" s="98">
        <v>16200000</v>
      </c>
    </row>
    <row r="191" spans="2:7" x14ac:dyDescent="0.2">
      <c r="B191" s="8">
        <v>2114</v>
      </c>
      <c r="C191" s="13" t="s">
        <v>15</v>
      </c>
      <c r="D191" s="105">
        <f>+D192</f>
        <v>1300000</v>
      </c>
    </row>
    <row r="192" spans="2:7" ht="16.5" customHeight="1" x14ac:dyDescent="0.2">
      <c r="B192" s="10" t="s">
        <v>279</v>
      </c>
      <c r="C192" s="12" t="s">
        <v>275</v>
      </c>
      <c r="D192" s="98">
        <v>1300000</v>
      </c>
    </row>
    <row r="193" spans="2:8" x14ac:dyDescent="0.2">
      <c r="B193" s="17">
        <v>215</v>
      </c>
      <c r="C193" s="21" t="s">
        <v>36</v>
      </c>
      <c r="D193" s="104">
        <f t="shared" ref="D193" si="35">SUM(D194:D196)</f>
        <v>2620000</v>
      </c>
    </row>
    <row r="194" spans="2:8" x14ac:dyDescent="0.2">
      <c r="B194" s="15" t="s">
        <v>37</v>
      </c>
      <c r="C194" s="16" t="s">
        <v>198</v>
      </c>
      <c r="D194" s="98">
        <v>1200000</v>
      </c>
    </row>
    <row r="195" spans="2:8" x14ac:dyDescent="0.2">
      <c r="B195" s="15" t="s">
        <v>38</v>
      </c>
      <c r="C195" s="16" t="s">
        <v>199</v>
      </c>
      <c r="D195" s="98">
        <v>1300000</v>
      </c>
    </row>
    <row r="196" spans="2:8" x14ac:dyDescent="0.2">
      <c r="B196" s="15" t="s">
        <v>39</v>
      </c>
      <c r="C196" s="16" t="s">
        <v>200</v>
      </c>
      <c r="D196" s="98">
        <v>120000</v>
      </c>
    </row>
    <row r="197" spans="2:8" x14ac:dyDescent="0.2">
      <c r="B197" s="22">
        <v>22</v>
      </c>
      <c r="C197" s="23" t="s">
        <v>40</v>
      </c>
      <c r="D197" s="103">
        <f t="shared" ref="D197" si="36">+D198</f>
        <v>1000000</v>
      </c>
    </row>
    <row r="198" spans="2:8" ht="13.5" customHeight="1" x14ac:dyDescent="0.2">
      <c r="B198" s="17">
        <v>225</v>
      </c>
      <c r="C198" s="72" t="s">
        <v>63</v>
      </c>
      <c r="D198" s="104">
        <f t="shared" ref="D198" si="37">SUM(D199:D199)</f>
        <v>1000000</v>
      </c>
    </row>
    <row r="199" spans="2:8" ht="16.5" customHeight="1" x14ac:dyDescent="0.2">
      <c r="B199" s="15" t="s">
        <v>65</v>
      </c>
      <c r="C199" s="73" t="s">
        <v>181</v>
      </c>
      <c r="D199" s="98">
        <v>1000000</v>
      </c>
    </row>
    <row r="200" spans="2:8" ht="15" customHeight="1" x14ac:dyDescent="0.2">
      <c r="B200" s="44"/>
      <c r="C200" s="45"/>
      <c r="D200" s="111"/>
    </row>
    <row r="201" spans="2:8" x14ac:dyDescent="0.2">
      <c r="B201" s="78"/>
      <c r="C201" s="46" t="s">
        <v>171</v>
      </c>
      <c r="D201" s="112">
        <f t="shared" ref="D201" si="38">+D185</f>
        <v>21120000</v>
      </c>
    </row>
    <row r="202" spans="2:8" x14ac:dyDescent="0.2">
      <c r="B202" s="37"/>
      <c r="C202" s="38"/>
      <c r="D202" s="113"/>
    </row>
    <row r="203" spans="2:8" ht="25.5" x14ac:dyDescent="0.2">
      <c r="B203" s="70" t="s">
        <v>172</v>
      </c>
      <c r="C203" s="39" t="s">
        <v>173</v>
      </c>
      <c r="D203" s="102">
        <f>+D204</f>
        <v>107885000</v>
      </c>
    </row>
    <row r="204" spans="2:8" ht="28.5" customHeight="1" x14ac:dyDescent="0.2">
      <c r="B204" s="40" t="s">
        <v>167</v>
      </c>
      <c r="C204" s="65" t="s">
        <v>174</v>
      </c>
      <c r="D204" s="104">
        <f>+D205+D215</f>
        <v>107885000</v>
      </c>
      <c r="H204" s="84"/>
    </row>
    <row r="205" spans="2:8" x14ac:dyDescent="0.2">
      <c r="B205" s="4">
        <v>21</v>
      </c>
      <c r="C205" s="42" t="s">
        <v>4</v>
      </c>
      <c r="D205" s="103">
        <f>+D206+D211</f>
        <v>106650000</v>
      </c>
      <c r="H205" s="84"/>
    </row>
    <row r="206" spans="2:8" x14ac:dyDescent="0.2">
      <c r="B206" s="6">
        <v>211</v>
      </c>
      <c r="C206" s="43" t="s">
        <v>5</v>
      </c>
      <c r="D206" s="104">
        <f>+D207</f>
        <v>93500000</v>
      </c>
      <c r="H206" s="84"/>
    </row>
    <row r="207" spans="2:8" x14ac:dyDescent="0.2">
      <c r="B207" s="8">
        <v>2111</v>
      </c>
      <c r="C207" s="13" t="s">
        <v>6</v>
      </c>
      <c r="D207" s="105">
        <f>+D208+D209</f>
        <v>93500000</v>
      </c>
      <c r="H207" s="91"/>
    </row>
    <row r="208" spans="2:8" x14ac:dyDescent="0.2">
      <c r="B208" s="10" t="s">
        <v>7</v>
      </c>
      <c r="C208" s="12" t="s">
        <v>8</v>
      </c>
      <c r="D208" s="98">
        <v>86500000</v>
      </c>
    </row>
    <row r="209" spans="2:8" x14ac:dyDescent="0.2">
      <c r="B209" s="8">
        <v>2114</v>
      </c>
      <c r="C209" s="13" t="s">
        <v>15</v>
      </c>
      <c r="D209" s="105">
        <f>+D210</f>
        <v>7000000</v>
      </c>
      <c r="H209" s="84"/>
    </row>
    <row r="210" spans="2:8" ht="14.25" customHeight="1" x14ac:dyDescent="0.2">
      <c r="B210" s="10" t="s">
        <v>279</v>
      </c>
      <c r="C210" s="12" t="s">
        <v>15</v>
      </c>
      <c r="D210" s="98">
        <v>7000000</v>
      </c>
    </row>
    <row r="211" spans="2:8" x14ac:dyDescent="0.2">
      <c r="B211" s="17">
        <v>2151</v>
      </c>
      <c r="C211" s="58" t="s">
        <v>36</v>
      </c>
      <c r="D211" s="104">
        <f>SUM(D212:D214)</f>
        <v>13150000</v>
      </c>
    </row>
    <row r="212" spans="2:8" x14ac:dyDescent="0.2">
      <c r="B212" s="15" t="s">
        <v>37</v>
      </c>
      <c r="C212" s="16" t="s">
        <v>198</v>
      </c>
      <c r="D212" s="98">
        <v>6000000</v>
      </c>
    </row>
    <row r="213" spans="2:8" x14ac:dyDescent="0.2">
      <c r="B213" s="15" t="s">
        <v>38</v>
      </c>
      <c r="C213" s="16" t="s">
        <v>199</v>
      </c>
      <c r="D213" s="98">
        <v>6300000</v>
      </c>
    </row>
    <row r="214" spans="2:8" x14ac:dyDescent="0.2">
      <c r="B214" s="15" t="s">
        <v>39</v>
      </c>
      <c r="C214" s="16" t="s">
        <v>200</v>
      </c>
      <c r="D214" s="98">
        <v>850000</v>
      </c>
    </row>
    <row r="215" spans="2:8" x14ac:dyDescent="0.2">
      <c r="B215" s="22">
        <v>22</v>
      </c>
      <c r="C215" s="23" t="s">
        <v>40</v>
      </c>
      <c r="D215" s="103">
        <f>+D216</f>
        <v>1235000</v>
      </c>
    </row>
    <row r="216" spans="2:8" x14ac:dyDescent="0.2">
      <c r="B216" s="17">
        <v>222</v>
      </c>
      <c r="C216" s="72" t="s">
        <v>53</v>
      </c>
      <c r="D216" s="104">
        <f>SUM(D217:D218)</f>
        <v>1235000</v>
      </c>
    </row>
    <row r="217" spans="2:8" x14ac:dyDescent="0.2">
      <c r="B217" s="25" t="s">
        <v>54</v>
      </c>
      <c r="C217" s="16" t="s">
        <v>207</v>
      </c>
      <c r="D217" s="98">
        <v>617500</v>
      </c>
    </row>
    <row r="218" spans="2:8" x14ac:dyDescent="0.2">
      <c r="B218" s="25" t="s">
        <v>55</v>
      </c>
      <c r="C218" s="16" t="s">
        <v>208</v>
      </c>
      <c r="D218" s="98">
        <v>617500</v>
      </c>
    </row>
    <row r="219" spans="2:8" x14ac:dyDescent="0.2">
      <c r="B219" s="35"/>
      <c r="C219" s="45"/>
      <c r="D219" s="111"/>
    </row>
    <row r="220" spans="2:8" x14ac:dyDescent="0.2">
      <c r="B220" s="35"/>
      <c r="C220" s="80" t="s">
        <v>175</v>
      </c>
      <c r="D220" s="111">
        <f>+D205+D215</f>
        <v>107885000</v>
      </c>
    </row>
    <row r="221" spans="2:8" x14ac:dyDescent="0.2">
      <c r="B221" s="37"/>
      <c r="C221" s="38"/>
      <c r="D221" s="113"/>
    </row>
    <row r="222" spans="2:8" ht="41.25" customHeight="1" x14ac:dyDescent="0.2">
      <c r="B222" s="3" t="s">
        <v>176</v>
      </c>
      <c r="C222" s="81" t="s">
        <v>177</v>
      </c>
      <c r="D222" s="113">
        <f>+D223</f>
        <v>10984400</v>
      </c>
    </row>
    <row r="223" spans="2:8" x14ac:dyDescent="0.2">
      <c r="B223" s="48" t="s">
        <v>167</v>
      </c>
      <c r="C223" s="82" t="s">
        <v>178</v>
      </c>
      <c r="D223" s="114">
        <f>+D224+D234+D237</f>
        <v>10984400</v>
      </c>
    </row>
    <row r="224" spans="2:8" x14ac:dyDescent="0.2">
      <c r="B224" s="4">
        <v>21</v>
      </c>
      <c r="C224" s="5" t="s">
        <v>4</v>
      </c>
      <c r="D224" s="103">
        <f>+D225+D230</f>
        <v>5370000</v>
      </c>
    </row>
    <row r="225" spans="2:4" x14ac:dyDescent="0.2">
      <c r="B225" s="6">
        <v>211</v>
      </c>
      <c r="C225" s="43" t="s">
        <v>5</v>
      </c>
      <c r="D225" s="104">
        <f t="shared" ref="D225" si="39">+D226</f>
        <v>4700000</v>
      </c>
    </row>
    <row r="226" spans="2:4" x14ac:dyDescent="0.2">
      <c r="B226" s="8">
        <v>2111</v>
      </c>
      <c r="C226" s="13" t="s">
        <v>6</v>
      </c>
      <c r="D226" s="105">
        <f t="shared" ref="D226" si="40">+D227+D229</f>
        <v>4700000</v>
      </c>
    </row>
    <row r="227" spans="2:4" x14ac:dyDescent="0.2">
      <c r="B227" s="10" t="s">
        <v>7</v>
      </c>
      <c r="C227" s="12" t="s">
        <v>191</v>
      </c>
      <c r="D227" s="98">
        <v>4200000</v>
      </c>
    </row>
    <row r="228" spans="2:4" x14ac:dyDescent="0.2">
      <c r="B228" s="8">
        <v>2114</v>
      </c>
      <c r="C228" s="13" t="s">
        <v>15</v>
      </c>
      <c r="D228" s="105">
        <f>+D229</f>
        <v>500000</v>
      </c>
    </row>
    <row r="229" spans="2:4" x14ac:dyDescent="0.2">
      <c r="B229" s="10" t="s">
        <v>279</v>
      </c>
      <c r="C229" s="12" t="s">
        <v>276</v>
      </c>
      <c r="D229" s="98">
        <v>500000</v>
      </c>
    </row>
    <row r="230" spans="2:4" x14ac:dyDescent="0.2">
      <c r="B230" s="17">
        <v>215</v>
      </c>
      <c r="C230" s="58" t="s">
        <v>36</v>
      </c>
      <c r="D230" s="104">
        <f t="shared" ref="D230" si="41">+D231+D232+D233</f>
        <v>670000</v>
      </c>
    </row>
    <row r="231" spans="2:4" x14ac:dyDescent="0.2">
      <c r="B231" s="15" t="s">
        <v>37</v>
      </c>
      <c r="C231" s="16" t="s">
        <v>198</v>
      </c>
      <c r="D231" s="98">
        <v>300000</v>
      </c>
    </row>
    <row r="232" spans="2:4" x14ac:dyDescent="0.2">
      <c r="B232" s="15" t="s">
        <v>38</v>
      </c>
      <c r="C232" s="16" t="s">
        <v>199</v>
      </c>
      <c r="D232" s="98">
        <v>320000</v>
      </c>
    </row>
    <row r="233" spans="2:4" x14ac:dyDescent="0.2">
      <c r="B233" s="15" t="s">
        <v>39</v>
      </c>
      <c r="C233" s="16" t="s">
        <v>200</v>
      </c>
      <c r="D233" s="98">
        <v>50000</v>
      </c>
    </row>
    <row r="234" spans="2:4" x14ac:dyDescent="0.2">
      <c r="B234" s="22">
        <v>22</v>
      </c>
      <c r="C234" s="83" t="s">
        <v>40</v>
      </c>
      <c r="D234" s="103">
        <f t="shared" ref="D234" si="42">+D235</f>
        <v>5000000</v>
      </c>
    </row>
    <row r="235" spans="2:4" x14ac:dyDescent="0.2">
      <c r="B235" s="17">
        <v>228</v>
      </c>
      <c r="C235" s="72" t="s">
        <v>277</v>
      </c>
      <c r="D235" s="104">
        <f>SUM(D236:D236)</f>
        <v>5000000</v>
      </c>
    </row>
    <row r="236" spans="2:4" x14ac:dyDescent="0.2">
      <c r="B236" s="15" t="s">
        <v>80</v>
      </c>
      <c r="C236" s="24" t="s">
        <v>224</v>
      </c>
      <c r="D236" s="107">
        <v>5000000</v>
      </c>
    </row>
    <row r="237" spans="2:4" x14ac:dyDescent="0.2">
      <c r="B237" s="22">
        <v>24</v>
      </c>
      <c r="C237" s="76" t="s">
        <v>142</v>
      </c>
      <c r="D237" s="103">
        <f>+D238</f>
        <v>614400</v>
      </c>
    </row>
    <row r="238" spans="2:4" ht="15" customHeight="1" x14ac:dyDescent="0.2">
      <c r="B238" s="17">
        <v>241</v>
      </c>
      <c r="C238" s="58" t="s">
        <v>143</v>
      </c>
      <c r="D238" s="109">
        <f>+D239+D241</f>
        <v>614400</v>
      </c>
    </row>
    <row r="239" spans="2:4" ht="15.75" customHeight="1" x14ac:dyDescent="0.2">
      <c r="B239" s="15" t="s">
        <v>144</v>
      </c>
      <c r="C239" s="24" t="s">
        <v>264</v>
      </c>
      <c r="D239" s="121">
        <v>100000</v>
      </c>
    </row>
    <row r="240" spans="2:4" ht="25.5" customHeight="1" x14ac:dyDescent="0.2">
      <c r="B240" s="17">
        <v>247</v>
      </c>
      <c r="C240" s="21" t="s">
        <v>145</v>
      </c>
      <c r="D240" s="122">
        <f t="shared" ref="D240" si="43">+D241</f>
        <v>514400</v>
      </c>
    </row>
    <row r="241" spans="2:8" ht="26.25" customHeight="1" x14ac:dyDescent="0.2">
      <c r="B241" s="25" t="s">
        <v>146</v>
      </c>
      <c r="C241" s="62" t="s">
        <v>278</v>
      </c>
      <c r="D241" s="98">
        <v>514400</v>
      </c>
    </row>
    <row r="242" spans="2:8" ht="17.25" customHeight="1" x14ac:dyDescent="0.2">
      <c r="B242" s="49" t="s">
        <v>176</v>
      </c>
      <c r="C242" s="47" t="s">
        <v>179</v>
      </c>
      <c r="D242" s="111">
        <f>+D224+D234+D237</f>
        <v>10984400</v>
      </c>
    </row>
    <row r="243" spans="2:8" ht="27" customHeight="1" x14ac:dyDescent="0.2">
      <c r="B243" s="3" t="s">
        <v>286</v>
      </c>
      <c r="C243" s="81" t="s">
        <v>287</v>
      </c>
      <c r="D243" s="113">
        <f>+D244</f>
        <v>6566690</v>
      </c>
      <c r="F243" s="84"/>
      <c r="G243" s="86"/>
    </row>
    <row r="244" spans="2:8" ht="26.25" customHeight="1" x14ac:dyDescent="0.2">
      <c r="B244" s="48" t="s">
        <v>167</v>
      </c>
      <c r="C244" s="82" t="s">
        <v>178</v>
      </c>
      <c r="D244" s="114">
        <f>+D245</f>
        <v>6566690</v>
      </c>
    </row>
    <row r="245" spans="2:8" ht="17.25" customHeight="1" x14ac:dyDescent="0.2">
      <c r="B245" s="4">
        <v>21</v>
      </c>
      <c r="C245" s="5" t="s">
        <v>4</v>
      </c>
      <c r="D245" s="103">
        <f>+D246+D251</f>
        <v>6566690</v>
      </c>
    </row>
    <row r="246" spans="2:8" ht="17.25" customHeight="1" x14ac:dyDescent="0.2">
      <c r="B246" s="6">
        <v>211</v>
      </c>
      <c r="C246" s="43" t="s">
        <v>5</v>
      </c>
      <c r="D246" s="104">
        <f t="shared" ref="D246" si="44">+D247</f>
        <v>5896690</v>
      </c>
    </row>
    <row r="247" spans="2:8" ht="17.25" customHeight="1" x14ac:dyDescent="0.2">
      <c r="B247" s="8">
        <v>2111</v>
      </c>
      <c r="C247" s="13" t="s">
        <v>6</v>
      </c>
      <c r="D247" s="105">
        <f t="shared" ref="D247" si="45">+D248+D250</f>
        <v>5896690</v>
      </c>
      <c r="E247" s="86"/>
      <c r="F247" s="86"/>
      <c r="H247" s="86"/>
    </row>
    <row r="248" spans="2:8" ht="17.25" customHeight="1" x14ac:dyDescent="0.2">
      <c r="B248" s="10" t="s">
        <v>7</v>
      </c>
      <c r="C248" s="12" t="s">
        <v>191</v>
      </c>
      <c r="D248" s="98">
        <v>4896690</v>
      </c>
      <c r="F248" s="91"/>
    </row>
    <row r="249" spans="2:8" ht="17.25" customHeight="1" x14ac:dyDescent="0.2">
      <c r="B249" s="8">
        <v>2114</v>
      </c>
      <c r="C249" s="13" t="s">
        <v>15</v>
      </c>
      <c r="D249" s="105">
        <f>+D250</f>
        <v>1000000</v>
      </c>
    </row>
    <row r="250" spans="2:8" ht="17.25" customHeight="1" x14ac:dyDescent="0.2">
      <c r="B250" s="10" t="s">
        <v>279</v>
      </c>
      <c r="C250" s="12" t="s">
        <v>276</v>
      </c>
      <c r="D250" s="98">
        <v>1000000</v>
      </c>
    </row>
    <row r="251" spans="2:8" ht="17.25" customHeight="1" x14ac:dyDescent="0.2">
      <c r="B251" s="17">
        <v>215</v>
      </c>
      <c r="C251" s="58" t="s">
        <v>36</v>
      </c>
      <c r="D251" s="104">
        <f t="shared" ref="D251" si="46">+D252+D253+D254</f>
        <v>670000</v>
      </c>
    </row>
    <row r="252" spans="2:8" ht="11.25" customHeight="1" x14ac:dyDescent="0.2">
      <c r="B252" s="15" t="s">
        <v>37</v>
      </c>
      <c r="C252" s="16" t="s">
        <v>198</v>
      </c>
      <c r="D252" s="98">
        <v>300000</v>
      </c>
    </row>
    <row r="253" spans="2:8" ht="11.25" customHeight="1" x14ac:dyDescent="0.2">
      <c r="B253" s="15" t="s">
        <v>38</v>
      </c>
      <c r="C253" s="16" t="s">
        <v>199</v>
      </c>
      <c r="D253" s="98">
        <v>320000</v>
      </c>
    </row>
    <row r="254" spans="2:8" ht="11.25" customHeight="1" x14ac:dyDescent="0.2">
      <c r="B254" s="15" t="s">
        <v>39</v>
      </c>
      <c r="C254" s="16" t="s">
        <v>200</v>
      </c>
      <c r="D254" s="98">
        <v>50000</v>
      </c>
    </row>
    <row r="255" spans="2:8" ht="17.25" customHeight="1" x14ac:dyDescent="0.2">
      <c r="B255" s="49" t="s">
        <v>176</v>
      </c>
      <c r="C255" s="80" t="s">
        <v>319</v>
      </c>
      <c r="D255" s="111">
        <f>+D246+D251</f>
        <v>6566690</v>
      </c>
    </row>
    <row r="256" spans="2:8" x14ac:dyDescent="0.2">
      <c r="B256" s="50"/>
      <c r="C256" s="51"/>
      <c r="D256" s="115"/>
    </row>
    <row r="257" spans="1:5" x14ac:dyDescent="0.2">
      <c r="B257" s="52"/>
      <c r="C257" s="53" t="s">
        <v>180</v>
      </c>
      <c r="D257" s="116">
        <f>+D4+D185+D203+D222+D243</f>
        <v>1172006944</v>
      </c>
    </row>
    <row r="258" spans="1:5" s="57" customFormat="1" x14ac:dyDescent="0.2">
      <c r="D258" s="117"/>
    </row>
    <row r="259" spans="1:5" s="57" customFormat="1" x14ac:dyDescent="0.2">
      <c r="B259" s="67"/>
      <c r="D259" s="117"/>
    </row>
    <row r="260" spans="1:5" s="57" customFormat="1" x14ac:dyDescent="0.2">
      <c r="B260" s="67"/>
      <c r="D260" s="117"/>
    </row>
    <row r="261" spans="1:5" s="57" customFormat="1" x14ac:dyDescent="0.2">
      <c r="B261" s="67"/>
      <c r="D261" s="117"/>
    </row>
    <row r="262" spans="1:5" s="57" customFormat="1" x14ac:dyDescent="0.2">
      <c r="B262" s="67"/>
      <c r="D262" s="117"/>
    </row>
    <row r="263" spans="1:5" ht="18.75" customHeight="1" x14ac:dyDescent="0.2">
      <c r="B263" s="68" t="s">
        <v>284</v>
      </c>
      <c r="C263" s="94"/>
      <c r="D263" s="118" t="s">
        <v>330</v>
      </c>
      <c r="E263" s="89"/>
    </row>
    <row r="264" spans="1:5" ht="17.25" customHeight="1" x14ac:dyDescent="0.2">
      <c r="A264" s="66"/>
      <c r="B264" s="69" t="s">
        <v>283</v>
      </c>
      <c r="C264" s="94"/>
      <c r="D264" s="125" t="s">
        <v>331</v>
      </c>
      <c r="E264" s="89"/>
    </row>
    <row r="265" spans="1:5" ht="19.5" customHeight="1" x14ac:dyDescent="0.2">
      <c r="B265" s="94" t="s">
        <v>281</v>
      </c>
      <c r="C265" s="94"/>
      <c r="D265" s="94" t="s">
        <v>332</v>
      </c>
      <c r="E265" s="89"/>
    </row>
    <row r="266" spans="1:5" ht="26.25" customHeight="1" x14ac:dyDescent="0.2">
      <c r="B266" s="94"/>
      <c r="C266" s="95"/>
      <c r="D266" s="69"/>
    </row>
    <row r="267" spans="1:5" ht="26.25" customHeight="1" x14ac:dyDescent="0.2">
      <c r="B267" s="55"/>
      <c r="C267" s="64"/>
      <c r="D267" s="119"/>
    </row>
    <row r="269" spans="1:5" ht="13.5" customHeight="1" x14ac:dyDescent="0.2"/>
  </sheetData>
  <autoFilter ref="B2:D257"/>
  <printOptions horizontalCentered="1"/>
  <pageMargins left="0.31496062992125984" right="0.51181102362204722" top="2.2834645669291338" bottom="0.74803149606299213" header="0" footer="0.31496062992125984"/>
  <pageSetup paperSize="5" scale="99" fitToHeight="0" orientation="portrait" r:id="rId1"/>
  <headerFooter>
    <oddHeader xml:space="preserve">&amp;C
&amp;G
TRIBUNAL SUPERIOR ELECTORAL 
DIRECCION FINANCIERA 
PRESUPUESTO 2024
VALORES EN RD$
</oddHeader>
    <oddFooter>&amp;RPágina &amp;P</oddFooter>
  </headerFooter>
  <rowBreaks count="4" manualBreakCount="4">
    <brk id="57" max="3" man="1"/>
    <brk id="112" max="3" man="1"/>
    <brk id="165" max="3" man="1"/>
    <brk id="215" max="3" man="1"/>
  </rowBreaks>
  <ignoredErrors>
    <ignoredError sqref="D245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2024 (Deysis)</vt:lpstr>
      <vt:lpstr>'Presupuesto 2024 (Deysis)'!Área_de_impresión</vt:lpstr>
      <vt:lpstr>'Presupuesto 2024 (Deysis)'!Títulos_a_imprimir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Deysis Esther Matos Ferreras</cp:lastModifiedBy>
  <cp:lastPrinted>2024-01-11T16:22:10Z</cp:lastPrinted>
  <dcterms:created xsi:type="dcterms:W3CDTF">2022-03-25T14:12:00Z</dcterms:created>
  <dcterms:modified xsi:type="dcterms:W3CDTF">2024-01-24T20:05:50Z</dcterms:modified>
</cp:coreProperties>
</file>